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wipperfurth\Downloads\"/>
    </mc:Choice>
  </mc:AlternateContent>
  <xr:revisionPtr revIDLastSave="0" documentId="8_{16B60650-9B6D-4475-839A-2A415A198CDE}" xr6:coauthVersionLast="47" xr6:coauthVersionMax="47" xr10:uidLastSave="{00000000-0000-0000-0000-000000000000}"/>
  <workbookProtection workbookPassword="C6BA" lockStructure="1"/>
  <bookViews>
    <workbookView xWindow="-110" yWindow="-110" windowWidth="19420" windowHeight="10420"/>
  </bookViews>
  <sheets>
    <sheet name="Year 1" sheetId="1" r:id="rId1"/>
    <sheet name="Year 2" sheetId="7" r:id="rId2"/>
    <sheet name="Budget Summary" sheetId="3" r:id="rId3"/>
    <sheet name="Pick LIsts" sheetId="2" state="hidden" r:id="rId4"/>
  </sheets>
  <definedNames>
    <definedName name="Current_Appt">'Pick LIsts'!$C$1:$C$3</definedName>
    <definedName name="PA_RA">'Pick LIsts'!$E$1:$E$3</definedName>
    <definedName name="Pick_List">'Pick LIsts'!$E$1:$E$3</definedName>
    <definedName name="_xlnm.Print_Area" localSheetId="0">'Year 1'!$A$1:$H$106</definedName>
    <definedName name="_xlnm.Print_Area" localSheetId="1">'Year 2'!$A$1:$J$112</definedName>
    <definedName name="_xlnm.Print_Titles" localSheetId="0">'Year 1'!$1:$1</definedName>
    <definedName name="_xlnm.Print_Titles" localSheetId="1">'Year 2'!$1:$1</definedName>
    <definedName name="Semesters">'Pick LIsts'!$H$1:$H$3</definedName>
    <definedName name="Source">'Pick LIsts'!$J$1:$J$3</definedName>
    <definedName name="Term__Academic_or_Annual">'Pick LIsts'!$C$1:$C$3</definedName>
    <definedName name="UW_MIR_EXT">'Pick LIsts'!$L$1:$L$4</definedName>
    <definedName name="Y_N">'Pick LIsts'!$A$1:$A$3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7" l="1"/>
  <c r="F73" i="7" s="1"/>
  <c r="D74" i="7"/>
  <c r="D75" i="7"/>
  <c r="F75" i="7" s="1"/>
  <c r="D76" i="7"/>
  <c r="F76" i="7" s="1"/>
  <c r="D77" i="7"/>
  <c r="F77" i="7" s="1"/>
  <c r="D78" i="7"/>
  <c r="F78" i="7" s="1"/>
  <c r="D79" i="7"/>
  <c r="F79" i="7" s="1"/>
  <c r="F74" i="7"/>
  <c r="F79" i="1"/>
  <c r="F78" i="1"/>
  <c r="F77" i="1"/>
  <c r="F76" i="1"/>
  <c r="F75" i="1"/>
  <c r="F74" i="1"/>
  <c r="F73" i="1"/>
  <c r="G22" i="1"/>
  <c r="G21" i="1"/>
  <c r="G20" i="1"/>
  <c r="G19" i="1"/>
  <c r="G18" i="1"/>
  <c r="G17" i="1"/>
  <c r="G23" i="1"/>
  <c r="G16" i="1"/>
  <c r="G15" i="1"/>
  <c r="G14" i="1"/>
  <c r="G13" i="1"/>
  <c r="G14" i="7"/>
  <c r="G15" i="7"/>
  <c r="G16" i="7"/>
  <c r="G17" i="7"/>
  <c r="G18" i="7"/>
  <c r="G19" i="7"/>
  <c r="G20" i="7"/>
  <c r="G21" i="7"/>
  <c r="G23" i="7"/>
  <c r="G22" i="7"/>
  <c r="G13" i="7"/>
  <c r="G8" i="7"/>
  <c r="G9" i="7"/>
  <c r="G8" i="1"/>
  <c r="F60" i="7"/>
  <c r="F59" i="7"/>
  <c r="F58" i="7"/>
  <c r="F57" i="7"/>
  <c r="F56" i="7"/>
  <c r="F55" i="7"/>
  <c r="F54" i="7"/>
  <c r="F53" i="7"/>
  <c r="F52" i="7"/>
  <c r="F51" i="7"/>
  <c r="F60" i="1"/>
  <c r="F59" i="1"/>
  <c r="F58" i="1"/>
  <c r="F57" i="1"/>
  <c r="F56" i="1"/>
  <c r="F55" i="1"/>
  <c r="F54" i="1"/>
  <c r="F53" i="1"/>
  <c r="F52" i="1"/>
  <c r="F51" i="1"/>
  <c r="G9" i="1"/>
  <c r="D73" i="1"/>
  <c r="C9" i="3"/>
  <c r="G96" i="7"/>
  <c r="C18" i="3"/>
  <c r="G96" i="1"/>
  <c r="C17" i="3"/>
  <c r="C16" i="3"/>
  <c r="C14" i="3"/>
  <c r="C13" i="3"/>
  <c r="C10" i="3"/>
  <c r="C8" i="3"/>
  <c r="G89" i="7"/>
  <c r="G85" i="7"/>
  <c r="F84" i="7"/>
  <c r="F83" i="7"/>
  <c r="G71" i="7"/>
  <c r="G62" i="7"/>
  <c r="C12" i="3"/>
  <c r="G61" i="7"/>
  <c r="C11" i="3"/>
  <c r="I60" i="7"/>
  <c r="I59" i="7"/>
  <c r="I58" i="7"/>
  <c r="I57" i="7"/>
  <c r="I56" i="7"/>
  <c r="I55" i="7"/>
  <c r="I54" i="7"/>
  <c r="I53" i="7"/>
  <c r="I52" i="7"/>
  <c r="I51" i="7"/>
  <c r="G63" i="7"/>
  <c r="G44" i="7"/>
  <c r="G40" i="7"/>
  <c r="G35" i="7"/>
  <c r="G34" i="7"/>
  <c r="G33" i="7"/>
  <c r="G36" i="7"/>
  <c r="G32" i="7"/>
  <c r="G31" i="7"/>
  <c r="G30" i="7"/>
  <c r="G29" i="7"/>
  <c r="G28" i="7"/>
  <c r="G27" i="7"/>
  <c r="G26" i="7"/>
  <c r="I51" i="1"/>
  <c r="G40" i="1"/>
  <c r="D76" i="1"/>
  <c r="G89" i="1"/>
  <c r="B17" i="3"/>
  <c r="D17" i="3"/>
  <c r="G44" i="1"/>
  <c r="B10" i="3"/>
  <c r="D10" i="3"/>
  <c r="G27" i="1"/>
  <c r="G28" i="1"/>
  <c r="G29" i="1"/>
  <c r="G30" i="1"/>
  <c r="G31" i="1"/>
  <c r="G32" i="1"/>
  <c r="G33" i="1"/>
  <c r="G36" i="1"/>
  <c r="G34" i="1"/>
  <c r="G35" i="1"/>
  <c r="G26" i="1"/>
  <c r="I52" i="1"/>
  <c r="I53" i="1"/>
  <c r="I54" i="1"/>
  <c r="G63" i="1"/>
  <c r="B13" i="3"/>
  <c r="D13" i="3"/>
  <c r="I55" i="1"/>
  <c r="I56" i="1"/>
  <c r="G61" i="1"/>
  <c r="B11" i="3"/>
  <c r="I60" i="1"/>
  <c r="I59" i="1"/>
  <c r="I58" i="1"/>
  <c r="I57" i="1"/>
  <c r="F83" i="1"/>
  <c r="F84" i="1"/>
  <c r="G85" i="1"/>
  <c r="B16" i="3"/>
  <c r="D16" i="3"/>
  <c r="G71" i="1"/>
  <c r="D79" i="1"/>
  <c r="G62" i="1"/>
  <c r="B12" i="3"/>
  <c r="B9" i="3"/>
  <c r="D9" i="3"/>
  <c r="D77" i="1"/>
  <c r="B18" i="3"/>
  <c r="D18" i="3"/>
  <c r="B14" i="3"/>
  <c r="D14" i="3"/>
  <c r="B8" i="3"/>
  <c r="D8" i="3"/>
  <c r="D75" i="1"/>
  <c r="D11" i="3"/>
  <c r="D12" i="3"/>
  <c r="D78" i="1"/>
  <c r="B6" i="3"/>
  <c r="B7" i="3"/>
  <c r="D74" i="1"/>
  <c r="C7" i="3"/>
  <c r="D7" i="3"/>
  <c r="C6" i="3"/>
  <c r="D6" i="3"/>
  <c r="G80" i="7" l="1"/>
  <c r="C15" i="3" s="1"/>
  <c r="C19" i="3" s="1"/>
  <c r="G80" i="1"/>
  <c r="C98" i="1" s="1"/>
  <c r="C98" i="7" l="1"/>
  <c r="B15" i="3"/>
  <c r="D15" i="3" s="1"/>
  <c r="B19" i="3" l="1"/>
  <c r="D19" i="3" s="1"/>
</calcChain>
</file>

<file path=xl/sharedStrings.xml><?xml version="1.0" encoding="utf-8"?>
<sst xmlns="http://schemas.openxmlformats.org/spreadsheetml/2006/main" count="294" uniqueCount="102">
  <si>
    <t>PI Salary</t>
  </si>
  <si>
    <t>LTE's</t>
  </si>
  <si>
    <t xml:space="preserve">Fringe Benefits </t>
  </si>
  <si>
    <t>Project Travel - Research Only (Conference travel is not generally supported)</t>
  </si>
  <si>
    <t>Equipment</t>
  </si>
  <si>
    <t>Yes</t>
  </si>
  <si>
    <t>No</t>
  </si>
  <si>
    <t>Pick One</t>
  </si>
  <si>
    <t>Current Appointment</t>
  </si>
  <si>
    <t>Academic</t>
  </si>
  <si>
    <t>Annual</t>
  </si>
  <si>
    <t>Title</t>
  </si>
  <si>
    <t>Requested Salary</t>
  </si>
  <si>
    <t>Name</t>
  </si>
  <si>
    <t>Number of Months</t>
  </si>
  <si>
    <t>% Time</t>
  </si>
  <si>
    <t>Project Assistant</t>
  </si>
  <si>
    <t>Research Assistant</t>
  </si>
  <si>
    <t>Total RA/PA Requested Salary</t>
  </si>
  <si>
    <t>Months Leaving</t>
  </si>
  <si>
    <t>Destination</t>
  </si>
  <si>
    <t>Estimated fare</t>
  </si>
  <si>
    <t>Description</t>
  </si>
  <si>
    <t>Proposed Use</t>
  </si>
  <si>
    <t>Requested Amount</t>
  </si>
  <si>
    <t>Total Value</t>
  </si>
  <si>
    <t>Total Faculty Salaries</t>
  </si>
  <si>
    <t>Period                   (MM/YY - MM/YY)</t>
  </si>
  <si>
    <t>Number of months of support requested</t>
  </si>
  <si>
    <t>Total Student Hourly Salaries:</t>
  </si>
  <si>
    <t>Total Academic Staff Salaries:</t>
  </si>
  <si>
    <t>Total Co-Investigator Salaries:</t>
  </si>
  <si>
    <t>Total LTE Salaries</t>
  </si>
  <si>
    <t>Total PA and RA Salaries:</t>
  </si>
  <si>
    <t>Total Project Travel</t>
  </si>
  <si>
    <t>Total PI Salaries:</t>
  </si>
  <si>
    <t>Total Project Assistant Salaries:</t>
  </si>
  <si>
    <t>Total Research Assistant Salaries:</t>
  </si>
  <si>
    <t>Total LTE's Salaries:</t>
  </si>
  <si>
    <t>Term (Academic or Annual)</t>
  </si>
  <si>
    <t>Supplies and Expenses</t>
  </si>
  <si>
    <t>Total Equipment:</t>
  </si>
  <si>
    <t>Total Project Travel:</t>
  </si>
  <si>
    <t>Total Supplies and Expenses:</t>
  </si>
  <si>
    <t>Total Fringe Benefits:</t>
  </si>
  <si>
    <t>Co-Investigator Salary</t>
  </si>
  <si>
    <t>Academic Staff Salary</t>
  </si>
  <si>
    <t>Research Assistants and Project Assistants Salary</t>
  </si>
  <si>
    <t>Student Hourly Help</t>
  </si>
  <si>
    <t>Tuition Remission</t>
  </si>
  <si>
    <t>Total Number of Semesters for Tuition Remission</t>
  </si>
  <si>
    <t>Tuition Remission Requested</t>
  </si>
  <si>
    <t>Total Tuition:</t>
  </si>
  <si>
    <t>Total Post Doc/Research Associates Salaries:</t>
  </si>
  <si>
    <t>Other Project Travel expense</t>
  </si>
  <si>
    <t>Year 1 Totals</t>
  </si>
  <si>
    <t>PI Salaries:</t>
  </si>
  <si>
    <t>Co-Investigator Salaries:</t>
  </si>
  <si>
    <t>Academic Staff Salaries:</t>
  </si>
  <si>
    <t>Student Hourly Salaries:</t>
  </si>
  <si>
    <t>LTE's Salaries:</t>
  </si>
  <si>
    <t>Project Assistant Salaries:</t>
  </si>
  <si>
    <t>Research Assistant Salaries:</t>
  </si>
  <si>
    <t>Tuition:</t>
  </si>
  <si>
    <t>Fringe Benefits:</t>
  </si>
  <si>
    <t>Total Post Docs/Research Associate Salaries:</t>
  </si>
  <si>
    <t>Project Travel:</t>
  </si>
  <si>
    <t>Supplies and Expenses:</t>
  </si>
  <si>
    <t>Equipment:</t>
  </si>
  <si>
    <t>Year 2 Totals</t>
  </si>
  <si>
    <t>Total Requested</t>
  </si>
  <si>
    <t>Postdoctoral Fellows/Research Associates Salaries</t>
  </si>
  <si>
    <t>Postdoctoral Fellows/Research Associates Salaries:</t>
  </si>
  <si>
    <t>Please complete the highlighted cells.  The other cells will then calculate automatically.</t>
  </si>
  <si>
    <t xml:space="preserve">This page automatically pulls data from the Year 1 and Year 2 worksheets. </t>
  </si>
  <si>
    <t>The budget may include faculty salary for summer salary support only. Faculty with 12 month appointments are not eligible for faculty salary support.</t>
  </si>
  <si>
    <t>Student Hourly Request  - UW/MIR</t>
  </si>
  <si>
    <t>UW/MIR</t>
  </si>
  <si>
    <t>Extension</t>
  </si>
  <si>
    <t>Total requested LTE amount - UW/MIR</t>
  </si>
  <si>
    <t>Total PI Salary:</t>
  </si>
  <si>
    <t>MIR</t>
  </si>
  <si>
    <t>UW</t>
  </si>
  <si>
    <t>Total Project Costs:</t>
  </si>
  <si>
    <t>Amount</t>
  </si>
  <si>
    <t>Source</t>
  </si>
  <si>
    <t>Type (RA or PA)</t>
  </si>
  <si>
    <t>% Time Appointment</t>
  </si>
  <si>
    <t>Total requested Supplies and Expenses</t>
  </si>
  <si>
    <t>Total Requested from Research Forward:</t>
  </si>
  <si>
    <r>
      <t>Additional commitments from other sources:</t>
    </r>
    <r>
      <rPr>
        <sz val="11"/>
        <color theme="1"/>
        <rFont val="Calibri"/>
        <family val="2"/>
        <scheme val="minor"/>
      </rPr>
      <t xml:space="preserve"> List any supplemental funding promised to you on the condition that you receive a Research Forward award</t>
    </r>
  </si>
  <si>
    <t>2023-2024 Full Time Salary</t>
  </si>
  <si>
    <t xml:space="preserve">Formula updated to reflect NIH salary cap of $212,100. </t>
  </si>
  <si>
    <t>Research Forward 4 Budget Template - Year 1</t>
  </si>
  <si>
    <t>Formula updated to reflect NIH salary cap of $212,100.</t>
  </si>
  <si>
    <t>Research Forward 4 Budget Template - Year 2</t>
  </si>
  <si>
    <t>Research Forward 4 Budget Summary</t>
  </si>
  <si>
    <t>x 36.5%</t>
  </si>
  <si>
    <t>x 19.8%</t>
  </si>
  <si>
    <t>x 1.5%</t>
  </si>
  <si>
    <t>x 4.8%</t>
  </si>
  <si>
    <t>x 22.5%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</si>
</sst>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5" formatCode="mm/yy\ \-\ mm/yy"/>
    <numFmt numFmtId="169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2" xfId="0" quotePrefix="1" applyBorder="1"/>
    <xf numFmtId="0" fontId="0" fillId="0" borderId="1" xfId="0" applyFill="1" applyBorder="1"/>
    <xf numFmtId="0" fontId="0" fillId="0" borderId="0" xfId="0" applyBorder="1" applyAlignment="1">
      <alignment wrapText="1"/>
    </xf>
    <xf numFmtId="44" fontId="1" fillId="0" borderId="0" xfId="1" applyNumberFormat="1" applyFont="1" applyBorder="1"/>
    <xf numFmtId="0" fontId="0" fillId="0" borderId="0" xfId="0" applyFill="1"/>
    <xf numFmtId="0" fontId="0" fillId="0" borderId="0" xfId="0" applyFill="1" applyBorder="1"/>
    <xf numFmtId="4" fontId="0" fillId="0" borderId="0" xfId="0" applyNumberForma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0" applyNumberFormat="1" applyFont="1"/>
    <xf numFmtId="44" fontId="0" fillId="0" borderId="0" xfId="0" applyNumberFormat="1" applyBorder="1" applyAlignment="1">
      <alignment horizontal="center" wrapText="1"/>
    </xf>
    <xf numFmtId="44" fontId="0" fillId="0" borderId="1" xfId="0" applyNumberFormat="1" applyFill="1" applyBorder="1"/>
    <xf numFmtId="0" fontId="3" fillId="0" borderId="0" xfId="0" applyFont="1"/>
    <xf numFmtId="44" fontId="2" fillId="0" borderId="0" xfId="0" applyNumberFormat="1" applyFont="1" applyFill="1"/>
    <xf numFmtId="44" fontId="1" fillId="0" borderId="1" xfId="1" applyFont="1" applyFill="1" applyBorder="1"/>
    <xf numFmtId="44" fontId="2" fillId="0" borderId="0" xfId="1" applyFont="1"/>
    <xf numFmtId="44" fontId="0" fillId="0" borderId="0" xfId="0" applyNumberFormat="1" applyFill="1" applyBorder="1"/>
    <xf numFmtId="0" fontId="4" fillId="0" borderId="0" xfId="0" applyFont="1"/>
    <xf numFmtId="49" fontId="0" fillId="2" borderId="1" xfId="0" applyNumberFormat="1" applyFill="1" applyBorder="1" applyAlignment="1" applyProtection="1">
      <alignment wrapText="1"/>
      <protection locked="0"/>
    </xf>
    <xf numFmtId="44" fontId="1" fillId="2" borderId="1" xfId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44" fontId="1" fillId="2" borderId="1" xfId="1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9" fontId="1" fillId="2" borderId="1" xfId="2" applyFont="1" applyFill="1" applyBorder="1" applyProtection="1">
      <protection locked="0"/>
    </xf>
    <xf numFmtId="44" fontId="0" fillId="0" borderId="1" xfId="0" applyNumberFormat="1" applyFill="1" applyBorder="1" applyProtection="1"/>
    <xf numFmtId="44" fontId="0" fillId="0" borderId="0" xfId="0" applyNumberFormat="1"/>
    <xf numFmtId="44" fontId="3" fillId="0" borderId="1" xfId="0" applyNumberFormat="1" applyFont="1" applyFill="1" applyBorder="1"/>
    <xf numFmtId="0" fontId="0" fillId="0" borderId="4" xfId="0" applyBorder="1"/>
    <xf numFmtId="0" fontId="0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4" xfId="0" applyFont="1" applyBorder="1" applyAlignment="1">
      <alignment horizontal="right"/>
    </xf>
    <xf numFmtId="44" fontId="3" fillId="0" borderId="0" xfId="0" applyNumberFormat="1" applyFont="1" applyFill="1" applyBorder="1"/>
    <xf numFmtId="44" fontId="0" fillId="0" borderId="0" xfId="0" applyNumberFormat="1" applyFill="1" applyBorder="1" applyAlignment="1">
      <alignment horizontal="center" wrapText="1"/>
    </xf>
    <xf numFmtId="10" fontId="1" fillId="2" borderId="1" xfId="2" applyNumberFormat="1" applyFont="1" applyFill="1" applyBorder="1" applyProtection="1">
      <protection locked="0"/>
    </xf>
    <xf numFmtId="169" fontId="0" fillId="0" borderId="4" xfId="0" applyNumberFormat="1" applyBorder="1"/>
    <xf numFmtId="169" fontId="2" fillId="0" borderId="4" xfId="0" applyNumberFormat="1" applyFont="1" applyBorder="1"/>
    <xf numFmtId="169" fontId="0" fillId="0" borderId="4" xfId="0" applyNumberFormat="1" applyFill="1" applyBorder="1"/>
    <xf numFmtId="169" fontId="5" fillId="0" borderId="4" xfId="0" applyNumberFormat="1" applyFont="1" applyFill="1" applyBorder="1"/>
    <xf numFmtId="169" fontId="5" fillId="0" borderId="4" xfId="0" applyNumberFormat="1" applyFont="1" applyBorder="1"/>
    <xf numFmtId="169" fontId="3" fillId="0" borderId="4" xfId="0" applyNumberFormat="1" applyFont="1" applyBorder="1"/>
    <xf numFmtId="0" fontId="6" fillId="3" borderId="0" xfId="0" applyFont="1" applyFill="1"/>
    <xf numFmtId="0" fontId="0" fillId="3" borderId="0" xfId="0" applyFill="1"/>
    <xf numFmtId="0" fontId="2" fillId="3" borderId="0" xfId="0" applyFont="1" applyFill="1"/>
    <xf numFmtId="0" fontId="5" fillId="0" borderId="0" xfId="0" applyFont="1" applyAlignment="1">
      <alignment horizontal="right"/>
    </xf>
    <xf numFmtId="44" fontId="5" fillId="0" borderId="0" xfId="0" applyNumberFormat="1" applyFont="1"/>
    <xf numFmtId="44" fontId="5" fillId="0" borderId="0" xfId="0" applyNumberFormat="1" applyFont="1" applyFill="1"/>
    <xf numFmtId="0" fontId="5" fillId="0" borderId="0" xfId="0" applyFont="1"/>
    <xf numFmtId="44" fontId="5" fillId="0" borderId="0" xfId="1" applyFont="1"/>
    <xf numFmtId="49" fontId="0" fillId="2" borderId="2" xfId="0" applyNumberFormat="1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4" fontId="0" fillId="2" borderId="2" xfId="0" applyNumberFormat="1" applyFill="1" applyBorder="1" applyAlignment="1" applyProtection="1">
      <alignment horizontal="center" wrapText="1"/>
      <protection locked="0"/>
    </xf>
    <xf numFmtId="44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44" fontId="0" fillId="2" borderId="1" xfId="0" applyNumberFormat="1" applyFill="1" applyBorder="1" applyAlignment="1" applyProtection="1">
      <alignment horizont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428392</xdr:colOff>
      <xdr:row>45</xdr:row>
      <xdr:rowOff>153086</xdr:rowOff>
    </xdr:from>
    <xdr:ext cx="4481227" cy="46512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2C15C60-3B1D-030D-615A-8A7491CA9488}"/>
            </a:ext>
          </a:extLst>
        </xdr:cNvPr>
        <xdr:cNvSpPr/>
      </xdr:nvSpPr>
      <xdr:spPr>
        <a:xfrm>
          <a:off x="3552592" y="9970186"/>
          <a:ext cx="4481227" cy="465127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1200"/>
            </a:lnSpc>
          </a:pPr>
          <a:r>
            <a:rPr lang="en-US" sz="105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PLEASE NOTE: If your Division,</a:t>
          </a:r>
          <a:r>
            <a:rPr lang="en-US" sz="105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School, or Department</a:t>
          </a:r>
        </a:p>
        <a:p>
          <a:pPr algn="ctr">
            <a:lnSpc>
              <a:spcPts val="900"/>
            </a:lnSpc>
          </a:pPr>
          <a:r>
            <a:rPr lang="en-US" sz="105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has RA/PA rates that are higher than the OVCRGE base rates,</a:t>
          </a:r>
        </a:p>
        <a:p>
          <a:pPr algn="ctr">
            <a:lnSpc>
              <a:spcPts val="700"/>
            </a:lnSpc>
          </a:pPr>
          <a:r>
            <a:rPr lang="en-US" sz="105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please adjust the % Time entry to calculate a salary that is more appropriate.</a:t>
          </a:r>
          <a:endParaRPr lang="en-US" sz="105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4</xdr:col>
      <xdr:colOff>906728</xdr:colOff>
      <xdr:row>49</xdr:row>
      <xdr:rowOff>19843</xdr:rowOff>
    </xdr:from>
    <xdr:to>
      <xdr:col>4</xdr:col>
      <xdr:colOff>919956</xdr:colOff>
      <xdr:row>49</xdr:row>
      <xdr:rowOff>555932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F7B85EF-8EC0-614F-5440-F2D7A0DF064C}"/>
            </a:ext>
          </a:extLst>
        </xdr:cNvPr>
        <xdr:cNvCxnSpPr/>
      </xdr:nvCxnSpPr>
      <xdr:spPr>
        <a:xfrm>
          <a:off x="4987397" y="10609791"/>
          <a:ext cx="6614" cy="542396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25351</xdr:colOff>
      <xdr:row>90</xdr:row>
      <xdr:rowOff>178340</xdr:rowOff>
    </xdr:from>
    <xdr:ext cx="2104605" cy="544605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7E61B5D-9047-0809-9631-A45735060FD6}"/>
            </a:ext>
          </a:extLst>
        </xdr:cNvPr>
        <xdr:cNvSpPr/>
      </xdr:nvSpPr>
      <xdr:spPr>
        <a:xfrm>
          <a:off x="5045026" y="19831590"/>
          <a:ext cx="2103716" cy="683136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txBody>
        <a:bodyPr wrap="square" lIns="91440" tIns="45720" rIns="91440" bIns="45720">
          <a:spAutoFit/>
        </a:bodyPr>
        <a:lstStyle/>
        <a:p>
          <a:pPr algn="ctr">
            <a:lnSpc>
              <a:spcPts val="900"/>
            </a:lnSpc>
          </a:pPr>
          <a:r>
            <a:rPr lang="en-US" sz="105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PLEASE NOTE: Equipment Requests</a:t>
          </a:r>
        </a:p>
        <a:p>
          <a:pPr algn="ctr">
            <a:lnSpc>
              <a:spcPts val="800"/>
            </a:lnSpc>
          </a:pPr>
          <a:r>
            <a:rPr lang="en-US" sz="105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are limited</a:t>
          </a:r>
          <a:r>
            <a:rPr lang="en-US" sz="105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to UNDER $10,000 for each year.</a:t>
          </a:r>
          <a:endParaRPr lang="en-US" sz="105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400050</xdr:colOff>
      <xdr:row>45</xdr:row>
      <xdr:rowOff>149225</xdr:rowOff>
    </xdr:from>
    <xdr:ext cx="4481227" cy="46512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A0D497E-4758-3C5E-BFF7-7DAF38D9ADDC}"/>
            </a:ext>
          </a:extLst>
        </xdr:cNvPr>
        <xdr:cNvSpPr/>
      </xdr:nvSpPr>
      <xdr:spPr>
        <a:xfrm>
          <a:off x="3524250" y="9966325"/>
          <a:ext cx="4481227" cy="465127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1200"/>
            </a:lnSpc>
          </a:pPr>
          <a:r>
            <a:rPr lang="en-US" sz="105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PLEASE NOTE: If your Division,</a:t>
          </a:r>
          <a:r>
            <a:rPr lang="en-US" sz="105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School, or Department</a:t>
          </a:r>
        </a:p>
        <a:p>
          <a:pPr algn="ctr">
            <a:lnSpc>
              <a:spcPts val="900"/>
            </a:lnSpc>
          </a:pPr>
          <a:r>
            <a:rPr lang="en-US" sz="105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has RA/PA rates that are higher than the OVCRGE base rates,</a:t>
          </a:r>
        </a:p>
        <a:p>
          <a:pPr algn="ctr">
            <a:lnSpc>
              <a:spcPts val="700"/>
            </a:lnSpc>
          </a:pPr>
          <a:r>
            <a:rPr lang="en-US" sz="105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please adjust the % Time entry to calculate a salary that is more appropriate.</a:t>
          </a:r>
          <a:endParaRPr lang="en-US" sz="105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4</xdr:col>
      <xdr:colOff>906728</xdr:colOff>
      <xdr:row>49</xdr:row>
      <xdr:rowOff>19843</xdr:rowOff>
    </xdr:from>
    <xdr:to>
      <xdr:col>4</xdr:col>
      <xdr:colOff>919956</xdr:colOff>
      <xdr:row>49</xdr:row>
      <xdr:rowOff>555932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D38570F5-1CCE-A5AA-7E00-27964399C279}"/>
            </a:ext>
          </a:extLst>
        </xdr:cNvPr>
        <xdr:cNvCxnSpPr/>
      </xdr:nvCxnSpPr>
      <xdr:spPr>
        <a:xfrm>
          <a:off x="4983428" y="10573543"/>
          <a:ext cx="6614" cy="542396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9001</xdr:colOff>
      <xdr:row>92</xdr:row>
      <xdr:rowOff>275</xdr:rowOff>
    </xdr:from>
    <xdr:ext cx="2195719" cy="544227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B74A0F0-CD2C-184B-5FA7-5252B88E41CE}"/>
            </a:ext>
          </a:extLst>
        </xdr:cNvPr>
        <xdr:cNvSpPr/>
      </xdr:nvSpPr>
      <xdr:spPr>
        <a:xfrm>
          <a:off x="5274421" y="19146795"/>
          <a:ext cx="2195719" cy="529247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txBody>
        <a:bodyPr wrap="square" lIns="91440" tIns="45720" rIns="91440" bIns="45720">
          <a:spAutoFit/>
        </a:bodyPr>
        <a:lstStyle/>
        <a:p>
          <a:pPr algn="ctr">
            <a:lnSpc>
              <a:spcPts val="1200"/>
            </a:lnSpc>
          </a:pPr>
          <a:r>
            <a:rPr lang="en-US" sz="105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PLEASE NOTE: Equipment Requests</a:t>
          </a:r>
        </a:p>
        <a:p>
          <a:pPr algn="ctr">
            <a:lnSpc>
              <a:spcPts val="1100"/>
            </a:lnSpc>
          </a:pPr>
          <a:r>
            <a:rPr lang="en-US" sz="105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are limited</a:t>
          </a:r>
          <a:r>
            <a:rPr lang="en-US" sz="105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to UNDER $10,000 for each year.</a:t>
          </a:r>
          <a:endParaRPr lang="en-US" sz="105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zoomScaleNormal="100" workbookViewId="0">
      <selection activeCell="F73" sqref="F73:F79"/>
    </sheetView>
  </sheetViews>
  <sheetFormatPr defaultRowHeight="14.5" x14ac:dyDescent="0.35"/>
  <cols>
    <col min="1" max="1" width="5.453125" customWidth="1"/>
    <col min="2" max="2" width="18.7265625" customWidth="1"/>
    <col min="3" max="3" width="20.54296875" customWidth="1"/>
    <col min="4" max="4" width="13.453125" customWidth="1"/>
    <col min="5" max="5" width="17.1796875" customWidth="1"/>
    <col min="6" max="6" width="14.7265625" customWidth="1"/>
    <col min="7" max="7" width="16.7265625" customWidth="1"/>
    <col min="8" max="8" width="14.7265625" customWidth="1"/>
    <col min="9" max="9" width="16.7265625" customWidth="1"/>
  </cols>
  <sheetData>
    <row r="1" spans="1:12" ht="15.5" x14ac:dyDescent="0.35">
      <c r="A1" s="21" t="s">
        <v>93</v>
      </c>
    </row>
    <row r="2" spans="1:12" ht="6.75" customHeight="1" x14ac:dyDescent="0.35"/>
    <row r="3" spans="1:12" s="11" customFormat="1" x14ac:dyDescent="0.35">
      <c r="A3" s="11" t="s">
        <v>73</v>
      </c>
    </row>
    <row r="4" spans="1:12" ht="6.75" customHeight="1" x14ac:dyDescent="0.35"/>
    <row r="5" spans="1:12" x14ac:dyDescent="0.35">
      <c r="A5" t="s">
        <v>0</v>
      </c>
    </row>
    <row r="6" spans="1:12" x14ac:dyDescent="0.35">
      <c r="A6" s="46" t="s">
        <v>75</v>
      </c>
      <c r="B6" s="47"/>
      <c r="C6" s="47"/>
      <c r="D6" s="47"/>
      <c r="E6" s="47"/>
      <c r="F6" s="47"/>
      <c r="G6" s="47"/>
      <c r="H6" s="47"/>
    </row>
    <row r="7" spans="1:12" ht="63" customHeight="1" x14ac:dyDescent="0.35">
      <c r="B7" s="1" t="s">
        <v>11</v>
      </c>
      <c r="C7" s="1" t="s">
        <v>13</v>
      </c>
      <c r="D7" s="1" t="s">
        <v>91</v>
      </c>
      <c r="E7" s="1" t="s">
        <v>8</v>
      </c>
      <c r="F7" s="1" t="s">
        <v>28</v>
      </c>
      <c r="G7" s="1" t="s">
        <v>26</v>
      </c>
      <c r="L7" s="8"/>
    </row>
    <row r="8" spans="1:12" x14ac:dyDescent="0.35">
      <c r="B8" s="25"/>
      <c r="C8" s="25"/>
      <c r="D8" s="27"/>
      <c r="E8" s="24" t="s">
        <v>7</v>
      </c>
      <c r="F8" s="28"/>
      <c r="G8" s="18">
        <f>IF(D8&gt;=212100,F8*17675,IF(D8&lt;=212100,(D8/9*F8),IF(E8="Annual",0)))</f>
        <v>0</v>
      </c>
      <c r="H8" s="31" t="s">
        <v>92</v>
      </c>
    </row>
    <row r="9" spans="1:12" x14ac:dyDescent="0.35">
      <c r="F9" s="49" t="s">
        <v>35</v>
      </c>
      <c r="G9" s="53">
        <f>G8</f>
        <v>0</v>
      </c>
    </row>
    <row r="10" spans="1:12" x14ac:dyDescent="0.35">
      <c r="A10" t="s">
        <v>45</v>
      </c>
    </row>
    <row r="11" spans="1:12" x14ac:dyDescent="0.35">
      <c r="A11" s="46" t="s">
        <v>75</v>
      </c>
      <c r="B11" s="48"/>
      <c r="C11" s="47"/>
      <c r="D11" s="47"/>
      <c r="E11" s="47"/>
      <c r="F11" s="47"/>
      <c r="G11" s="47"/>
      <c r="H11" s="47"/>
    </row>
    <row r="12" spans="1:12" ht="58" x14ac:dyDescent="0.35">
      <c r="B12" s="1" t="s">
        <v>11</v>
      </c>
      <c r="C12" s="1" t="s">
        <v>13</v>
      </c>
      <c r="D12" s="1" t="s">
        <v>91</v>
      </c>
      <c r="E12" s="1" t="s">
        <v>8</v>
      </c>
      <c r="F12" s="1" t="s">
        <v>28</v>
      </c>
      <c r="G12" s="1" t="s">
        <v>26</v>
      </c>
    </row>
    <row r="13" spans="1:12" x14ac:dyDescent="0.35">
      <c r="B13" s="25"/>
      <c r="C13" s="25"/>
      <c r="D13" s="27">
        <v>0</v>
      </c>
      <c r="E13" s="24" t="s">
        <v>7</v>
      </c>
      <c r="F13" s="28">
        <v>0</v>
      </c>
      <c r="G13" s="18">
        <f>IF(D13&gt;=212100,F13*17675,IF(D13&lt;=212100,(D13/9*F13),IF(E13="Annual",0)))</f>
        <v>0</v>
      </c>
    </row>
    <row r="14" spans="1:12" x14ac:dyDescent="0.35">
      <c r="B14" s="25"/>
      <c r="C14" s="25"/>
      <c r="D14" s="27">
        <v>0</v>
      </c>
      <c r="E14" s="24" t="s">
        <v>7</v>
      </c>
      <c r="F14" s="28">
        <v>0</v>
      </c>
      <c r="G14" s="18">
        <f t="shared" ref="G14:G22" si="0">IF(D14&gt;=212100,F14*17675,IF(D14&lt;=212100,(D14/9*F14),IF(E14="Annual",0)))</f>
        <v>0</v>
      </c>
    </row>
    <row r="15" spans="1:12" x14ac:dyDescent="0.35">
      <c r="B15" s="25"/>
      <c r="C15" s="25"/>
      <c r="D15" s="27">
        <v>0</v>
      </c>
      <c r="E15" s="24" t="s">
        <v>7</v>
      </c>
      <c r="F15" s="28">
        <v>0</v>
      </c>
      <c r="G15" s="18">
        <f t="shared" si="0"/>
        <v>0</v>
      </c>
    </row>
    <row r="16" spans="1:12" x14ac:dyDescent="0.35">
      <c r="B16" s="25"/>
      <c r="C16" s="25"/>
      <c r="D16" s="27">
        <v>0</v>
      </c>
      <c r="E16" s="24" t="s">
        <v>7</v>
      </c>
      <c r="F16" s="28">
        <v>0</v>
      </c>
      <c r="G16" s="18">
        <f t="shared" si="0"/>
        <v>0</v>
      </c>
    </row>
    <row r="17" spans="1:7" x14ac:dyDescent="0.35">
      <c r="B17" s="25"/>
      <c r="C17" s="25"/>
      <c r="D17" s="27">
        <v>0</v>
      </c>
      <c r="E17" s="24" t="s">
        <v>7</v>
      </c>
      <c r="F17" s="28">
        <v>0</v>
      </c>
      <c r="G17" s="18">
        <f t="shared" si="0"/>
        <v>0</v>
      </c>
    </row>
    <row r="18" spans="1:7" x14ac:dyDescent="0.35">
      <c r="B18" s="25"/>
      <c r="C18" s="25"/>
      <c r="D18" s="27">
        <v>0</v>
      </c>
      <c r="E18" s="24" t="s">
        <v>7</v>
      </c>
      <c r="F18" s="28">
        <v>0</v>
      </c>
      <c r="G18" s="18">
        <f t="shared" si="0"/>
        <v>0</v>
      </c>
    </row>
    <row r="19" spans="1:7" x14ac:dyDescent="0.35">
      <c r="B19" s="25"/>
      <c r="C19" s="25"/>
      <c r="D19" s="27">
        <v>0</v>
      </c>
      <c r="E19" s="24" t="s">
        <v>7</v>
      </c>
      <c r="F19" s="28">
        <v>0</v>
      </c>
      <c r="G19" s="18">
        <f t="shared" si="0"/>
        <v>0</v>
      </c>
    </row>
    <row r="20" spans="1:7" x14ac:dyDescent="0.35">
      <c r="B20" s="25"/>
      <c r="C20" s="25"/>
      <c r="D20" s="27">
        <v>0</v>
      </c>
      <c r="E20" s="24" t="s">
        <v>7</v>
      </c>
      <c r="F20" s="28">
        <v>0</v>
      </c>
      <c r="G20" s="18">
        <f t="shared" si="0"/>
        <v>0</v>
      </c>
    </row>
    <row r="21" spans="1:7" x14ac:dyDescent="0.35">
      <c r="B21" s="25"/>
      <c r="C21" s="25"/>
      <c r="D21" s="27">
        <v>0</v>
      </c>
      <c r="E21" s="24" t="s">
        <v>7</v>
      </c>
      <c r="F21" s="28">
        <v>0</v>
      </c>
      <c r="G21" s="18">
        <f t="shared" si="0"/>
        <v>0</v>
      </c>
    </row>
    <row r="22" spans="1:7" x14ac:dyDescent="0.35">
      <c r="B22" s="25"/>
      <c r="C22" s="25"/>
      <c r="D22" s="27">
        <v>0</v>
      </c>
      <c r="E22" s="24" t="s">
        <v>7</v>
      </c>
      <c r="F22" s="28">
        <v>0</v>
      </c>
      <c r="G22" s="18">
        <f t="shared" si="0"/>
        <v>0</v>
      </c>
    </row>
    <row r="23" spans="1:7" x14ac:dyDescent="0.35">
      <c r="E23" s="11"/>
      <c r="F23" s="49" t="s">
        <v>31</v>
      </c>
      <c r="G23" s="50">
        <f>G20+G19+G13+G21+G22+G18+G17+G16+G15+G14</f>
        <v>0</v>
      </c>
    </row>
    <row r="24" spans="1:7" x14ac:dyDescent="0.35">
      <c r="A24" t="s">
        <v>46</v>
      </c>
    </row>
    <row r="25" spans="1:7" ht="58" x14ac:dyDescent="0.35">
      <c r="B25" s="1" t="s">
        <v>11</v>
      </c>
      <c r="C25" s="1" t="s">
        <v>13</v>
      </c>
      <c r="D25" s="1" t="s">
        <v>91</v>
      </c>
      <c r="E25" s="1" t="s">
        <v>87</v>
      </c>
      <c r="F25" s="1" t="s">
        <v>28</v>
      </c>
      <c r="G25" s="1" t="s">
        <v>26</v>
      </c>
    </row>
    <row r="26" spans="1:7" x14ac:dyDescent="0.35">
      <c r="B26" s="25"/>
      <c r="C26" s="25"/>
      <c r="D26" s="27">
        <v>0</v>
      </c>
      <c r="E26" s="29">
        <v>0</v>
      </c>
      <c r="F26" s="28">
        <v>0</v>
      </c>
      <c r="G26" s="18">
        <f>(D26*E26)/12*F26</f>
        <v>0</v>
      </c>
    </row>
    <row r="27" spans="1:7" x14ac:dyDescent="0.35">
      <c r="B27" s="25"/>
      <c r="C27" s="25"/>
      <c r="D27" s="27">
        <v>0</v>
      </c>
      <c r="E27" s="29">
        <v>0</v>
      </c>
      <c r="F27" s="28">
        <v>0</v>
      </c>
      <c r="G27" s="18">
        <f t="shared" ref="G27:G35" si="1">(D27*E27)/12*F27</f>
        <v>0</v>
      </c>
    </row>
    <row r="28" spans="1:7" x14ac:dyDescent="0.35">
      <c r="B28" s="25"/>
      <c r="C28" s="25"/>
      <c r="D28" s="27">
        <v>0</v>
      </c>
      <c r="E28" s="29">
        <v>0</v>
      </c>
      <c r="F28" s="28">
        <v>0</v>
      </c>
      <c r="G28" s="18">
        <f t="shared" si="1"/>
        <v>0</v>
      </c>
    </row>
    <row r="29" spans="1:7" x14ac:dyDescent="0.35">
      <c r="B29" s="25"/>
      <c r="C29" s="25"/>
      <c r="D29" s="27">
        <v>0</v>
      </c>
      <c r="E29" s="29">
        <v>0</v>
      </c>
      <c r="F29" s="28">
        <v>0</v>
      </c>
      <c r="G29" s="18">
        <f t="shared" si="1"/>
        <v>0</v>
      </c>
    </row>
    <row r="30" spans="1:7" x14ac:dyDescent="0.35">
      <c r="B30" s="25"/>
      <c r="C30" s="25"/>
      <c r="D30" s="27">
        <v>0</v>
      </c>
      <c r="E30" s="29">
        <v>0</v>
      </c>
      <c r="F30" s="28">
        <v>0</v>
      </c>
      <c r="G30" s="18">
        <f t="shared" si="1"/>
        <v>0</v>
      </c>
    </row>
    <row r="31" spans="1:7" x14ac:dyDescent="0.35">
      <c r="B31" s="25"/>
      <c r="C31" s="25"/>
      <c r="D31" s="27">
        <v>0</v>
      </c>
      <c r="E31" s="29">
        <v>0</v>
      </c>
      <c r="F31" s="28">
        <v>0</v>
      </c>
      <c r="G31" s="18">
        <f t="shared" si="1"/>
        <v>0</v>
      </c>
    </row>
    <row r="32" spans="1:7" x14ac:dyDescent="0.35">
      <c r="B32" s="25"/>
      <c r="C32" s="25"/>
      <c r="D32" s="27">
        <v>0</v>
      </c>
      <c r="E32" s="29">
        <v>0</v>
      </c>
      <c r="F32" s="28">
        <v>0</v>
      </c>
      <c r="G32" s="18">
        <f t="shared" si="1"/>
        <v>0</v>
      </c>
    </row>
    <row r="33" spans="1:8" x14ac:dyDescent="0.35">
      <c r="B33" s="25"/>
      <c r="C33" s="25"/>
      <c r="D33" s="27">
        <v>0</v>
      </c>
      <c r="E33" s="29">
        <v>0</v>
      </c>
      <c r="F33" s="28">
        <v>0</v>
      </c>
      <c r="G33" s="18">
        <f t="shared" si="1"/>
        <v>0</v>
      </c>
    </row>
    <row r="34" spans="1:8" x14ac:dyDescent="0.35">
      <c r="B34" s="25"/>
      <c r="C34" s="25"/>
      <c r="D34" s="27">
        <v>0</v>
      </c>
      <c r="E34" s="29">
        <v>0</v>
      </c>
      <c r="F34" s="28">
        <v>0</v>
      </c>
      <c r="G34" s="18">
        <f t="shared" si="1"/>
        <v>0</v>
      </c>
    </row>
    <row r="35" spans="1:8" x14ac:dyDescent="0.35">
      <c r="B35" s="25"/>
      <c r="C35" s="25"/>
      <c r="D35" s="27">
        <v>0</v>
      </c>
      <c r="E35" s="29">
        <v>0</v>
      </c>
      <c r="F35" s="28">
        <v>0</v>
      </c>
      <c r="G35" s="18">
        <f t="shared" si="1"/>
        <v>0</v>
      </c>
    </row>
    <row r="36" spans="1:8" x14ac:dyDescent="0.35">
      <c r="E36" s="11"/>
      <c r="F36" s="49" t="s">
        <v>30</v>
      </c>
      <c r="G36" s="50">
        <f>G33+G32+G26+G34+G35+G27+G28+G29+G30+G31</f>
        <v>0</v>
      </c>
    </row>
    <row r="37" spans="1:8" x14ac:dyDescent="0.35">
      <c r="A37" t="s">
        <v>48</v>
      </c>
      <c r="F37" s="16"/>
      <c r="G37" s="16"/>
    </row>
    <row r="38" spans="1:8" x14ac:dyDescent="0.35">
      <c r="B38" s="64" t="s">
        <v>76</v>
      </c>
      <c r="C38" s="64"/>
      <c r="F38" s="16"/>
      <c r="G38" s="16"/>
    </row>
    <row r="39" spans="1:8" x14ac:dyDescent="0.35">
      <c r="B39" s="62">
        <v>0</v>
      </c>
      <c r="C39" s="63"/>
      <c r="F39" s="16"/>
      <c r="G39" s="16"/>
    </row>
    <row r="40" spans="1:8" x14ac:dyDescent="0.35">
      <c r="B40" s="14"/>
      <c r="C40" s="14"/>
      <c r="D40" s="38"/>
      <c r="E40" s="11"/>
      <c r="F40" s="49" t="s">
        <v>29</v>
      </c>
      <c r="G40" s="50">
        <f>B39</f>
        <v>0</v>
      </c>
    </row>
    <row r="41" spans="1:8" x14ac:dyDescent="0.35">
      <c r="A41" t="s">
        <v>1</v>
      </c>
      <c r="B41" s="14"/>
      <c r="C41" s="14"/>
      <c r="D41" s="38"/>
      <c r="F41" s="52"/>
      <c r="G41" s="49"/>
      <c r="H41" s="13"/>
    </row>
    <row r="42" spans="1:8" x14ac:dyDescent="0.35">
      <c r="B42" s="64" t="s">
        <v>79</v>
      </c>
      <c r="C42" s="64"/>
      <c r="F42" s="16"/>
      <c r="G42" s="16"/>
    </row>
    <row r="43" spans="1:8" x14ac:dyDescent="0.35">
      <c r="B43" s="65">
        <v>0</v>
      </c>
      <c r="C43" s="65"/>
      <c r="F43" s="16"/>
      <c r="G43" s="16"/>
    </row>
    <row r="44" spans="1:8" x14ac:dyDescent="0.35">
      <c r="F44" s="49" t="s">
        <v>38</v>
      </c>
      <c r="G44" s="50">
        <f>B43</f>
        <v>0</v>
      </c>
    </row>
    <row r="45" spans="1:8" x14ac:dyDescent="0.35">
      <c r="F45" s="49"/>
      <c r="G45" s="50"/>
    </row>
    <row r="46" spans="1:8" x14ac:dyDescent="0.35">
      <c r="F46" s="49"/>
      <c r="G46" s="50"/>
    </row>
    <row r="47" spans="1:8" x14ac:dyDescent="0.35">
      <c r="F47" s="49"/>
      <c r="G47" s="50"/>
    </row>
    <row r="48" spans="1:8" x14ac:dyDescent="0.35">
      <c r="F48" s="49"/>
      <c r="G48" s="50"/>
    </row>
    <row r="49" spans="1:9" x14ac:dyDescent="0.35">
      <c r="A49" t="s">
        <v>47</v>
      </c>
    </row>
    <row r="50" spans="1:9" ht="45.75" customHeight="1" x14ac:dyDescent="0.35">
      <c r="B50" s="1" t="s">
        <v>39</v>
      </c>
      <c r="C50" s="1" t="s">
        <v>86</v>
      </c>
      <c r="D50" s="1" t="s">
        <v>14</v>
      </c>
      <c r="E50" s="1" t="s">
        <v>15</v>
      </c>
      <c r="F50" s="1" t="s">
        <v>18</v>
      </c>
      <c r="G50" s="1" t="s">
        <v>49</v>
      </c>
      <c r="H50" s="1" t="s">
        <v>50</v>
      </c>
      <c r="I50" s="1" t="s">
        <v>51</v>
      </c>
    </row>
    <row r="51" spans="1:9" x14ac:dyDescent="0.35">
      <c r="B51" s="24" t="s">
        <v>7</v>
      </c>
      <c r="C51" s="24" t="s">
        <v>7</v>
      </c>
      <c r="D51" s="28"/>
      <c r="E51" s="39"/>
      <c r="F51" s="18">
        <f t="shared" ref="F51:F60" si="2">IF((AND(B51="Academic",C51="Project Assistant")),46554*E51/9*D51,0)+IF((AND(B51="Annual",C51="Project Assistant")),56776*E51/12*D51,0)+IF((AND(B51="Academic",C51="Research Assistant")),46554*E51/9*D51,0)+IF((AND(B51="Annual",C51="Research Assistant")),56776*E51/12*D51,0)</f>
        <v>0</v>
      </c>
      <c r="G51" s="25" t="s">
        <v>7</v>
      </c>
      <c r="H51" s="24"/>
      <c r="I51" s="18">
        <f t="shared" ref="I51:I60" si="3">IF(G51="Yes",H51*6000,0)</f>
        <v>0</v>
      </c>
    </row>
    <row r="52" spans="1:9" x14ac:dyDescent="0.35">
      <c r="B52" s="24" t="s">
        <v>7</v>
      </c>
      <c r="C52" s="24" t="s">
        <v>7</v>
      </c>
      <c r="D52" s="28"/>
      <c r="E52" s="39"/>
      <c r="F52" s="18">
        <f t="shared" si="2"/>
        <v>0</v>
      </c>
      <c r="G52" s="25" t="s">
        <v>7</v>
      </c>
      <c r="H52" s="24"/>
      <c r="I52" s="18">
        <f t="shared" si="3"/>
        <v>0</v>
      </c>
    </row>
    <row r="53" spans="1:9" x14ac:dyDescent="0.35">
      <c r="B53" s="24" t="s">
        <v>7</v>
      </c>
      <c r="C53" s="24" t="s">
        <v>7</v>
      </c>
      <c r="D53" s="28"/>
      <c r="E53" s="39"/>
      <c r="F53" s="18">
        <f t="shared" si="2"/>
        <v>0</v>
      </c>
      <c r="G53" s="25" t="s">
        <v>7</v>
      </c>
      <c r="H53" s="24"/>
      <c r="I53" s="18">
        <f t="shared" si="3"/>
        <v>0</v>
      </c>
    </row>
    <row r="54" spans="1:9" x14ac:dyDescent="0.35">
      <c r="B54" s="24" t="s">
        <v>7</v>
      </c>
      <c r="C54" s="24" t="s">
        <v>7</v>
      </c>
      <c r="D54" s="28"/>
      <c r="E54" s="39"/>
      <c r="F54" s="18">
        <f t="shared" si="2"/>
        <v>0</v>
      </c>
      <c r="G54" s="25" t="s">
        <v>7</v>
      </c>
      <c r="H54" s="24"/>
      <c r="I54" s="18">
        <f t="shared" si="3"/>
        <v>0</v>
      </c>
    </row>
    <row r="55" spans="1:9" x14ac:dyDescent="0.35">
      <c r="B55" s="24" t="s">
        <v>7</v>
      </c>
      <c r="C55" s="24" t="s">
        <v>7</v>
      </c>
      <c r="D55" s="28"/>
      <c r="E55" s="39"/>
      <c r="F55" s="18">
        <f t="shared" si="2"/>
        <v>0</v>
      </c>
      <c r="G55" s="25" t="s">
        <v>7</v>
      </c>
      <c r="H55" s="24"/>
      <c r="I55" s="18">
        <f t="shared" si="3"/>
        <v>0</v>
      </c>
    </row>
    <row r="56" spans="1:9" x14ac:dyDescent="0.35">
      <c r="B56" s="24" t="s">
        <v>7</v>
      </c>
      <c r="C56" s="24" t="s">
        <v>7</v>
      </c>
      <c r="D56" s="28"/>
      <c r="E56" s="39"/>
      <c r="F56" s="18">
        <f t="shared" si="2"/>
        <v>0</v>
      </c>
      <c r="G56" s="25" t="s">
        <v>7</v>
      </c>
      <c r="H56" s="24"/>
      <c r="I56" s="18">
        <f t="shared" si="3"/>
        <v>0</v>
      </c>
    </row>
    <row r="57" spans="1:9" x14ac:dyDescent="0.35">
      <c r="B57" s="24" t="s">
        <v>7</v>
      </c>
      <c r="C57" s="24" t="s">
        <v>7</v>
      </c>
      <c r="D57" s="28"/>
      <c r="E57" s="39"/>
      <c r="F57" s="18">
        <f t="shared" si="2"/>
        <v>0</v>
      </c>
      <c r="G57" s="25" t="s">
        <v>7</v>
      </c>
      <c r="H57" s="24"/>
      <c r="I57" s="18">
        <f t="shared" si="3"/>
        <v>0</v>
      </c>
    </row>
    <row r="58" spans="1:9" x14ac:dyDescent="0.35">
      <c r="B58" s="24" t="s">
        <v>7</v>
      </c>
      <c r="C58" s="24" t="s">
        <v>7</v>
      </c>
      <c r="D58" s="28"/>
      <c r="E58" s="39"/>
      <c r="F58" s="18">
        <f t="shared" si="2"/>
        <v>0</v>
      </c>
      <c r="G58" s="25" t="s">
        <v>7</v>
      </c>
      <c r="H58" s="24"/>
      <c r="I58" s="18">
        <f t="shared" si="3"/>
        <v>0</v>
      </c>
    </row>
    <row r="59" spans="1:9" x14ac:dyDescent="0.35">
      <c r="B59" s="24" t="s">
        <v>7</v>
      </c>
      <c r="C59" s="24" t="s">
        <v>7</v>
      </c>
      <c r="D59" s="28"/>
      <c r="E59" s="39"/>
      <c r="F59" s="18">
        <f t="shared" si="2"/>
        <v>0</v>
      </c>
      <c r="G59" s="25" t="s">
        <v>7</v>
      </c>
      <c r="H59" s="24"/>
      <c r="I59" s="18">
        <f t="shared" si="3"/>
        <v>0</v>
      </c>
    </row>
    <row r="60" spans="1:9" x14ac:dyDescent="0.35">
      <c r="B60" s="24" t="s">
        <v>7</v>
      </c>
      <c r="C60" s="24" t="s">
        <v>7</v>
      </c>
      <c r="D60" s="28"/>
      <c r="E60" s="39"/>
      <c r="F60" s="18">
        <f t="shared" si="2"/>
        <v>0</v>
      </c>
      <c r="G60" s="25" t="s">
        <v>7</v>
      </c>
      <c r="H60" s="24"/>
      <c r="I60" s="18">
        <f t="shared" si="3"/>
        <v>0</v>
      </c>
    </row>
    <row r="61" spans="1:9" s="8" customFormat="1" x14ac:dyDescent="0.35">
      <c r="B61" s="9"/>
      <c r="C61" s="9"/>
      <c r="D61" s="10"/>
      <c r="E61" s="11"/>
      <c r="F61" s="49" t="s">
        <v>36</v>
      </c>
      <c r="G61" s="51">
        <f>SUMIF(C51:C60,"Project Assistant",F51:F60)</f>
        <v>0</v>
      </c>
      <c r="H61" s="20"/>
      <c r="I61" s="9"/>
    </row>
    <row r="62" spans="1:9" s="8" customFormat="1" x14ac:dyDescent="0.35">
      <c r="B62" s="9"/>
      <c r="C62" s="9"/>
      <c r="D62" s="10"/>
      <c r="E62" s="11"/>
      <c r="F62" s="49" t="s">
        <v>37</v>
      </c>
      <c r="G62" s="51">
        <f>SUMIF(C51:C60,"Research Assistant",F51:F60)</f>
        <v>0</v>
      </c>
      <c r="H62" s="9"/>
      <c r="I62" s="9"/>
    </row>
    <row r="63" spans="1:9" s="8" customFormat="1" x14ac:dyDescent="0.35">
      <c r="B63" s="9"/>
      <c r="C63" s="9"/>
      <c r="D63" s="10"/>
      <c r="E63" s="11"/>
      <c r="F63" s="49" t="s">
        <v>52</v>
      </c>
      <c r="G63" s="51">
        <f>SUM(I51:I60)</f>
        <v>0</v>
      </c>
      <c r="H63" s="9"/>
      <c r="I63" s="9"/>
    </row>
    <row r="64" spans="1:9" x14ac:dyDescent="0.35">
      <c r="A64" t="s">
        <v>71</v>
      </c>
    </row>
    <row r="65" spans="1:7" ht="29" x14ac:dyDescent="0.35">
      <c r="B65" s="1" t="s">
        <v>13</v>
      </c>
      <c r="C65" s="1" t="s">
        <v>27</v>
      </c>
      <c r="D65" s="1" t="s">
        <v>12</v>
      </c>
    </row>
    <row r="66" spans="1:7" x14ac:dyDescent="0.35">
      <c r="B66" s="25"/>
      <c r="C66" s="26"/>
      <c r="D66" s="27">
        <v>0</v>
      </c>
    </row>
    <row r="67" spans="1:7" x14ac:dyDescent="0.35">
      <c r="B67" s="25"/>
      <c r="C67" s="26"/>
      <c r="D67" s="27">
        <v>0</v>
      </c>
    </row>
    <row r="68" spans="1:7" x14ac:dyDescent="0.35">
      <c r="B68" s="25"/>
      <c r="C68" s="26"/>
      <c r="D68" s="27">
        <v>0</v>
      </c>
    </row>
    <row r="69" spans="1:7" x14ac:dyDescent="0.35">
      <c r="B69" s="25"/>
      <c r="C69" s="26"/>
      <c r="D69" s="27">
        <v>0</v>
      </c>
    </row>
    <row r="70" spans="1:7" x14ac:dyDescent="0.35">
      <c r="B70" s="25"/>
      <c r="C70" s="26"/>
      <c r="D70" s="27">
        <v>0</v>
      </c>
    </row>
    <row r="71" spans="1:7" x14ac:dyDescent="0.35">
      <c r="B71" s="9"/>
      <c r="C71" s="7"/>
      <c r="D71" s="6"/>
      <c r="E71" s="11"/>
      <c r="F71" s="49" t="s">
        <v>65</v>
      </c>
      <c r="G71" s="51">
        <f>D70+D69+D68+D67+D66</f>
        <v>0</v>
      </c>
    </row>
    <row r="72" spans="1:7" x14ac:dyDescent="0.35">
      <c r="A72" t="s">
        <v>2</v>
      </c>
    </row>
    <row r="73" spans="1:7" x14ac:dyDescent="0.35">
      <c r="B73" s="2" t="s">
        <v>80</v>
      </c>
      <c r="C73" s="3"/>
      <c r="D73" s="15">
        <f>G9</f>
        <v>0</v>
      </c>
      <c r="E73" s="5" t="s">
        <v>97</v>
      </c>
      <c r="F73" s="15">
        <f>D73*0.365</f>
        <v>0</v>
      </c>
    </row>
    <row r="74" spans="1:7" x14ac:dyDescent="0.35">
      <c r="B74" s="2" t="s">
        <v>31</v>
      </c>
      <c r="C74" s="3"/>
      <c r="D74" s="15">
        <f>G23</f>
        <v>0</v>
      </c>
      <c r="E74" s="5" t="s">
        <v>97</v>
      </c>
      <c r="F74" s="15">
        <f>D74*0.365</f>
        <v>0</v>
      </c>
    </row>
    <row r="75" spans="1:7" x14ac:dyDescent="0.35">
      <c r="B75" s="2" t="s">
        <v>30</v>
      </c>
      <c r="C75" s="3"/>
      <c r="D75" s="15">
        <f>G36</f>
        <v>0</v>
      </c>
      <c r="E75" s="5" t="s">
        <v>97</v>
      </c>
      <c r="F75" s="15">
        <f>D75*0.365</f>
        <v>0</v>
      </c>
    </row>
    <row r="76" spans="1:7" x14ac:dyDescent="0.35">
      <c r="B76" s="2" t="s">
        <v>29</v>
      </c>
      <c r="C76" s="3"/>
      <c r="D76" s="15">
        <f>G40</f>
        <v>0</v>
      </c>
      <c r="E76" s="5" t="s">
        <v>99</v>
      </c>
      <c r="F76" s="15">
        <f>D76*0.015</f>
        <v>0</v>
      </c>
    </row>
    <row r="77" spans="1:7" x14ac:dyDescent="0.35">
      <c r="B77" s="2" t="s">
        <v>32</v>
      </c>
      <c r="C77" s="3"/>
      <c r="D77" s="15">
        <f>G44</f>
        <v>0</v>
      </c>
      <c r="E77" s="5" t="s">
        <v>100</v>
      </c>
      <c r="F77" s="15">
        <f>D77*0.48</f>
        <v>0</v>
      </c>
    </row>
    <row r="78" spans="1:7" x14ac:dyDescent="0.35">
      <c r="B78" s="4" t="s">
        <v>33</v>
      </c>
      <c r="C78" s="3"/>
      <c r="D78" s="15">
        <f>G62+G61</f>
        <v>0</v>
      </c>
      <c r="E78" s="5" t="s">
        <v>101</v>
      </c>
      <c r="F78" s="15">
        <f>D78*0.225</f>
        <v>0</v>
      </c>
    </row>
    <row r="79" spans="1:7" x14ac:dyDescent="0.35">
      <c r="B79" s="2" t="s">
        <v>53</v>
      </c>
      <c r="C79" s="3"/>
      <c r="D79" s="15">
        <f>G71</f>
        <v>0</v>
      </c>
      <c r="E79" s="5" t="s">
        <v>98</v>
      </c>
      <c r="F79" s="15">
        <f>D79*0.198</f>
        <v>0</v>
      </c>
    </row>
    <row r="80" spans="1:7" x14ac:dyDescent="0.35">
      <c r="F80" s="49" t="s">
        <v>44</v>
      </c>
      <c r="G80" s="50">
        <f>F79+F78+F77+F76+F75+F74+F73</f>
        <v>0</v>
      </c>
    </row>
    <row r="81" spans="1:7" x14ac:dyDescent="0.35">
      <c r="A81" t="s">
        <v>3</v>
      </c>
    </row>
    <row r="82" spans="1:7" ht="29" x14ac:dyDescent="0.35">
      <c r="B82" s="1" t="s">
        <v>19</v>
      </c>
      <c r="C82" s="1" t="s">
        <v>20</v>
      </c>
      <c r="D82" s="1" t="s">
        <v>21</v>
      </c>
      <c r="E82" s="1" t="s">
        <v>54</v>
      </c>
      <c r="F82" s="1" t="s">
        <v>34</v>
      </c>
    </row>
    <row r="83" spans="1:7" x14ac:dyDescent="0.35">
      <c r="B83" s="24"/>
      <c r="C83" s="24"/>
      <c r="D83" s="23">
        <v>0</v>
      </c>
      <c r="E83" s="23">
        <v>0</v>
      </c>
      <c r="F83" s="30">
        <f>E83+D83</f>
        <v>0</v>
      </c>
    </row>
    <row r="84" spans="1:7" x14ac:dyDescent="0.35">
      <c r="B84" s="24"/>
      <c r="C84" s="24"/>
      <c r="D84" s="23">
        <v>0</v>
      </c>
      <c r="E84" s="23">
        <v>0</v>
      </c>
      <c r="F84" s="30">
        <f>E84+D84</f>
        <v>0</v>
      </c>
    </row>
    <row r="85" spans="1:7" x14ac:dyDescent="0.35">
      <c r="F85" s="49" t="s">
        <v>42</v>
      </c>
      <c r="G85" s="50">
        <f>F84+F83</f>
        <v>0</v>
      </c>
    </row>
    <row r="86" spans="1:7" x14ac:dyDescent="0.35">
      <c r="A86" t="s">
        <v>40</v>
      </c>
    </row>
    <row r="87" spans="1:7" x14ac:dyDescent="0.35">
      <c r="B87" s="60" t="s">
        <v>88</v>
      </c>
      <c r="C87" s="61"/>
    </row>
    <row r="88" spans="1:7" x14ac:dyDescent="0.35">
      <c r="B88" s="62">
        <v>0</v>
      </c>
      <c r="C88" s="63"/>
    </row>
    <row r="89" spans="1:7" x14ac:dyDescent="0.35">
      <c r="F89" s="49" t="s">
        <v>43</v>
      </c>
      <c r="G89" s="50">
        <f>B88</f>
        <v>0</v>
      </c>
    </row>
    <row r="90" spans="1:7" x14ac:dyDescent="0.35">
      <c r="A90" t="s">
        <v>4</v>
      </c>
    </row>
    <row r="91" spans="1:7" x14ac:dyDescent="0.35">
      <c r="B91" s="1" t="s">
        <v>22</v>
      </c>
      <c r="C91" s="1" t="s">
        <v>23</v>
      </c>
      <c r="D91" s="1" t="s">
        <v>25</v>
      </c>
      <c r="E91" s="1" t="s">
        <v>24</v>
      </c>
    </row>
    <row r="92" spans="1:7" x14ac:dyDescent="0.35">
      <c r="B92" s="22"/>
      <c r="C92" s="22"/>
      <c r="D92" s="23">
        <v>0</v>
      </c>
      <c r="E92" s="23">
        <v>0</v>
      </c>
    </row>
    <row r="93" spans="1:7" x14ac:dyDescent="0.35">
      <c r="B93" s="22"/>
      <c r="C93" s="22"/>
      <c r="D93" s="23">
        <v>0</v>
      </c>
      <c r="E93" s="23">
        <v>0</v>
      </c>
    </row>
    <row r="94" spans="1:7" x14ac:dyDescent="0.35">
      <c r="B94" s="22"/>
      <c r="C94" s="22"/>
      <c r="D94" s="23">
        <v>0</v>
      </c>
      <c r="E94" s="23">
        <v>0</v>
      </c>
    </row>
    <row r="95" spans="1:7" x14ac:dyDescent="0.35">
      <c r="B95" s="22"/>
      <c r="C95" s="22"/>
      <c r="D95" s="23">
        <v>0</v>
      </c>
      <c r="E95" s="23">
        <v>0</v>
      </c>
    </row>
    <row r="96" spans="1:7" x14ac:dyDescent="0.35">
      <c r="D96" s="8"/>
      <c r="F96" s="49" t="s">
        <v>41</v>
      </c>
      <c r="G96" s="50">
        <f>IF(E92+E93+E94+E95&lt;10000,(E92+E93+E94+E95),"OVER BUDGET")</f>
        <v>0</v>
      </c>
    </row>
    <row r="98" spans="1:6" x14ac:dyDescent="0.35">
      <c r="A98" s="16" t="s">
        <v>83</v>
      </c>
      <c r="B98" s="16"/>
      <c r="C98" s="32">
        <f>G96+G89+G85+G80+G71+G63+G62+G61+G44+G40+G36+G23+G9</f>
        <v>0</v>
      </c>
      <c r="D98" s="37"/>
    </row>
    <row r="100" spans="1:6" x14ac:dyDescent="0.35">
      <c r="A100" s="16" t="s">
        <v>90</v>
      </c>
    </row>
    <row r="101" spans="1:6" x14ac:dyDescent="0.35">
      <c r="B101" s="1" t="s">
        <v>84</v>
      </c>
      <c r="C101" s="57" t="s">
        <v>85</v>
      </c>
      <c r="D101" s="58"/>
      <c r="E101" s="58"/>
      <c r="F101" s="59"/>
    </row>
    <row r="102" spans="1:6" x14ac:dyDescent="0.35">
      <c r="B102" s="22"/>
      <c r="C102" s="54"/>
      <c r="D102" s="55"/>
      <c r="E102" s="55"/>
      <c r="F102" s="56"/>
    </row>
    <row r="103" spans="1:6" x14ac:dyDescent="0.35">
      <c r="B103" s="22"/>
      <c r="C103" s="54"/>
      <c r="D103" s="55"/>
      <c r="E103" s="55"/>
      <c r="F103" s="56"/>
    </row>
    <row r="104" spans="1:6" x14ac:dyDescent="0.35">
      <c r="B104" s="22"/>
      <c r="C104" s="54"/>
      <c r="D104" s="55"/>
      <c r="E104" s="55"/>
      <c r="F104" s="56"/>
    </row>
    <row r="105" spans="1:6" x14ac:dyDescent="0.35">
      <c r="B105" s="22"/>
      <c r="C105" s="54"/>
      <c r="D105" s="55"/>
      <c r="E105" s="55"/>
      <c r="F105" s="56"/>
    </row>
    <row r="106" spans="1:6" x14ac:dyDescent="0.35">
      <c r="B106" s="22"/>
      <c r="C106" s="54"/>
      <c r="D106" s="55"/>
      <c r="E106" s="55"/>
      <c r="F106" s="56"/>
    </row>
  </sheetData>
  <protectedRanges>
    <protectedRange sqref="D26:D35 F26:F35 D13:F22 B8:F8" name="Range1"/>
  </protectedRanges>
  <mergeCells count="12">
    <mergeCell ref="B87:C87"/>
    <mergeCell ref="B88:C88"/>
    <mergeCell ref="B38:C38"/>
    <mergeCell ref="B39:C39"/>
    <mergeCell ref="B42:C42"/>
    <mergeCell ref="B43:C43"/>
    <mergeCell ref="C106:F106"/>
    <mergeCell ref="C101:F101"/>
    <mergeCell ref="C102:F102"/>
    <mergeCell ref="C103:F103"/>
    <mergeCell ref="C104:F104"/>
    <mergeCell ref="C105:F105"/>
  </mergeCells>
  <dataValidations count="4">
    <dataValidation type="list" allowBlank="1" showInputMessage="1" showErrorMessage="1" sqref="B51:B60 E13:E22 E8">
      <formula1>Current_Appt</formula1>
    </dataValidation>
    <dataValidation type="list" allowBlank="1" showInputMessage="1" showErrorMessage="1" sqref="C51:C60">
      <formula1>PA_RA</formula1>
    </dataValidation>
    <dataValidation type="list" allowBlank="1" showInputMessage="1" showErrorMessage="1" sqref="G51:G60">
      <formula1>Y_N</formula1>
    </dataValidation>
    <dataValidation type="list" allowBlank="1" showInputMessage="1" showErrorMessage="1" sqref="H51:H60">
      <formula1>Semesters</formula1>
    </dataValidation>
  </dataValidations>
  <pageMargins left="0.25" right="0.25" top="0.75" bottom="0.75" header="0.3" footer="0.3"/>
  <pageSetup scale="81" orientation="portrait" horizontalDpi="1200" verticalDpi="1200" r:id="rId1"/>
  <rowBreaks count="2" manualBreakCount="2">
    <brk id="36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Normal="100" workbookViewId="0">
      <selection activeCell="F73" sqref="F73:F79"/>
    </sheetView>
  </sheetViews>
  <sheetFormatPr defaultRowHeight="14.5" x14ac:dyDescent="0.35"/>
  <cols>
    <col min="1" max="1" width="5.453125" customWidth="1"/>
    <col min="2" max="2" width="18.7265625" customWidth="1"/>
    <col min="3" max="3" width="20.54296875" customWidth="1"/>
    <col min="4" max="4" width="13.453125" customWidth="1"/>
    <col min="5" max="5" width="17.1796875" customWidth="1"/>
    <col min="6" max="6" width="14.7265625" customWidth="1"/>
    <col min="7" max="7" width="16.7265625" customWidth="1"/>
    <col min="8" max="8" width="14.7265625" customWidth="1"/>
    <col min="9" max="9" width="16.7265625" customWidth="1"/>
    <col min="10" max="10" width="11.7265625" customWidth="1"/>
  </cols>
  <sheetData>
    <row r="1" spans="1:8" ht="15.5" x14ac:dyDescent="0.35">
      <c r="A1" s="21" t="s">
        <v>95</v>
      </c>
    </row>
    <row r="2" spans="1:8" ht="6.75" customHeight="1" x14ac:dyDescent="0.35"/>
    <row r="3" spans="1:8" s="11" customFormat="1" x14ac:dyDescent="0.35">
      <c r="A3" s="11" t="s">
        <v>73</v>
      </c>
    </row>
    <row r="4" spans="1:8" ht="6.75" customHeight="1" x14ac:dyDescent="0.35"/>
    <row r="5" spans="1:8" x14ac:dyDescent="0.35">
      <c r="A5" t="s">
        <v>0</v>
      </c>
    </row>
    <row r="6" spans="1:8" x14ac:dyDescent="0.35">
      <c r="A6" s="46" t="s">
        <v>75</v>
      </c>
      <c r="B6" s="47"/>
      <c r="C6" s="47"/>
      <c r="D6" s="47"/>
      <c r="E6" s="47"/>
      <c r="F6" s="47"/>
      <c r="G6" s="47"/>
      <c r="H6" s="47"/>
    </row>
    <row r="7" spans="1:8" ht="63" customHeight="1" x14ac:dyDescent="0.35">
      <c r="B7" s="1" t="s">
        <v>11</v>
      </c>
      <c r="C7" s="1" t="s">
        <v>13</v>
      </c>
      <c r="D7" s="1" t="s">
        <v>91</v>
      </c>
      <c r="E7" s="1" t="s">
        <v>8</v>
      </c>
      <c r="F7" s="1" t="s">
        <v>28</v>
      </c>
      <c r="G7" s="1" t="s">
        <v>26</v>
      </c>
    </row>
    <row r="8" spans="1:8" x14ac:dyDescent="0.35">
      <c r="B8" s="25"/>
      <c r="C8" s="25"/>
      <c r="D8" s="27"/>
      <c r="E8" s="24" t="s">
        <v>7</v>
      </c>
      <c r="F8" s="28"/>
      <c r="G8" s="18">
        <f>IF(D8&gt;=212100,F8*17675,IF(D8&lt;=212100,(D8/9*F8),IF(E8="Annual",0)))</f>
        <v>0</v>
      </c>
      <c r="H8" t="s">
        <v>94</v>
      </c>
    </row>
    <row r="9" spans="1:8" x14ac:dyDescent="0.35">
      <c r="F9" s="49" t="s">
        <v>35</v>
      </c>
      <c r="G9" s="53">
        <f>G8</f>
        <v>0</v>
      </c>
    </row>
    <row r="10" spans="1:8" x14ac:dyDescent="0.35">
      <c r="A10" t="s">
        <v>45</v>
      </c>
    </row>
    <row r="11" spans="1:8" x14ac:dyDescent="0.35">
      <c r="A11" s="46" t="s">
        <v>75</v>
      </c>
      <c r="B11" s="48"/>
      <c r="C11" s="47"/>
      <c r="D11" s="47"/>
      <c r="E11" s="47"/>
      <c r="F11" s="47"/>
      <c r="G11" s="47"/>
      <c r="H11" s="47"/>
    </row>
    <row r="12" spans="1:8" ht="58" x14ac:dyDescent="0.35">
      <c r="B12" s="1" t="s">
        <v>11</v>
      </c>
      <c r="C12" s="1" t="s">
        <v>13</v>
      </c>
      <c r="D12" s="1" t="s">
        <v>91</v>
      </c>
      <c r="E12" s="1" t="s">
        <v>8</v>
      </c>
      <c r="F12" s="1" t="s">
        <v>28</v>
      </c>
      <c r="G12" s="1" t="s">
        <v>26</v>
      </c>
    </row>
    <row r="13" spans="1:8" x14ac:dyDescent="0.35">
      <c r="B13" s="25"/>
      <c r="C13" s="25"/>
      <c r="D13" s="27">
        <v>0</v>
      </c>
      <c r="E13" s="24" t="s">
        <v>7</v>
      </c>
      <c r="F13" s="28">
        <v>0</v>
      </c>
      <c r="G13" s="18">
        <f>IF(D13&gt;=212100,F13*17675,IF(D13&lt;=212100,(D13/9*F13),IF(E13="Annual",0)))</f>
        <v>0</v>
      </c>
    </row>
    <row r="14" spans="1:8" x14ac:dyDescent="0.35">
      <c r="B14" s="25"/>
      <c r="C14" s="25"/>
      <c r="D14" s="27">
        <v>0</v>
      </c>
      <c r="E14" s="24" t="s">
        <v>7</v>
      </c>
      <c r="F14" s="28">
        <v>0</v>
      </c>
      <c r="G14" s="18">
        <f t="shared" ref="G14:G22" si="0">IF(D14&gt;=212100,F14*17675,IF(D14&lt;=212100,(D14/9*F14),IF(E14="Annual",0)))</f>
        <v>0</v>
      </c>
    </row>
    <row r="15" spans="1:8" x14ac:dyDescent="0.35">
      <c r="B15" s="25"/>
      <c r="C15" s="25"/>
      <c r="D15" s="27">
        <v>0</v>
      </c>
      <c r="E15" s="24" t="s">
        <v>7</v>
      </c>
      <c r="F15" s="28">
        <v>0</v>
      </c>
      <c r="G15" s="18">
        <f t="shared" si="0"/>
        <v>0</v>
      </c>
    </row>
    <row r="16" spans="1:8" x14ac:dyDescent="0.35">
      <c r="B16" s="25"/>
      <c r="C16" s="25"/>
      <c r="D16" s="27">
        <v>0</v>
      </c>
      <c r="E16" s="24" t="s">
        <v>7</v>
      </c>
      <c r="F16" s="28">
        <v>0</v>
      </c>
      <c r="G16" s="18">
        <f t="shared" si="0"/>
        <v>0</v>
      </c>
    </row>
    <row r="17" spans="1:7" x14ac:dyDescent="0.35">
      <c r="B17" s="25"/>
      <c r="C17" s="25"/>
      <c r="D17" s="27">
        <v>0</v>
      </c>
      <c r="E17" s="24" t="s">
        <v>7</v>
      </c>
      <c r="F17" s="28">
        <v>0</v>
      </c>
      <c r="G17" s="18">
        <f t="shared" si="0"/>
        <v>0</v>
      </c>
    </row>
    <row r="18" spans="1:7" x14ac:dyDescent="0.35">
      <c r="B18" s="25"/>
      <c r="C18" s="25"/>
      <c r="D18" s="27">
        <v>0</v>
      </c>
      <c r="E18" s="24" t="s">
        <v>7</v>
      </c>
      <c r="F18" s="28">
        <v>0</v>
      </c>
      <c r="G18" s="18">
        <f t="shared" si="0"/>
        <v>0</v>
      </c>
    </row>
    <row r="19" spans="1:7" x14ac:dyDescent="0.35">
      <c r="B19" s="25"/>
      <c r="C19" s="25"/>
      <c r="D19" s="27">
        <v>0</v>
      </c>
      <c r="E19" s="24" t="s">
        <v>7</v>
      </c>
      <c r="F19" s="28">
        <v>0</v>
      </c>
      <c r="G19" s="18">
        <f t="shared" si="0"/>
        <v>0</v>
      </c>
    </row>
    <row r="20" spans="1:7" x14ac:dyDescent="0.35">
      <c r="B20" s="25"/>
      <c r="C20" s="25"/>
      <c r="D20" s="27">
        <v>0</v>
      </c>
      <c r="E20" s="24" t="s">
        <v>7</v>
      </c>
      <c r="F20" s="28">
        <v>0</v>
      </c>
      <c r="G20" s="18">
        <f t="shared" si="0"/>
        <v>0</v>
      </c>
    </row>
    <row r="21" spans="1:7" x14ac:dyDescent="0.35">
      <c r="B21" s="25"/>
      <c r="C21" s="25"/>
      <c r="D21" s="27">
        <v>0</v>
      </c>
      <c r="E21" s="24" t="s">
        <v>7</v>
      </c>
      <c r="F21" s="28">
        <v>0</v>
      </c>
      <c r="G21" s="18">
        <f t="shared" si="0"/>
        <v>0</v>
      </c>
    </row>
    <row r="22" spans="1:7" x14ac:dyDescent="0.35">
      <c r="B22" s="25"/>
      <c r="C22" s="25"/>
      <c r="D22" s="27">
        <v>0</v>
      </c>
      <c r="E22" s="24" t="s">
        <v>7</v>
      </c>
      <c r="F22" s="28">
        <v>0</v>
      </c>
      <c r="G22" s="18">
        <f t="shared" si="0"/>
        <v>0</v>
      </c>
    </row>
    <row r="23" spans="1:7" x14ac:dyDescent="0.35">
      <c r="E23" s="11"/>
      <c r="F23" s="49" t="s">
        <v>31</v>
      </c>
      <c r="G23" s="50">
        <f>G20+G19+G13+G21+G22+G18+G17+G16+G15+G14</f>
        <v>0</v>
      </c>
    </row>
    <row r="24" spans="1:7" x14ac:dyDescent="0.35">
      <c r="A24" t="s">
        <v>46</v>
      </c>
    </row>
    <row r="25" spans="1:7" ht="58" x14ac:dyDescent="0.35">
      <c r="B25" s="1" t="s">
        <v>11</v>
      </c>
      <c r="C25" s="1" t="s">
        <v>13</v>
      </c>
      <c r="D25" s="1" t="s">
        <v>91</v>
      </c>
      <c r="E25" s="1" t="s">
        <v>87</v>
      </c>
      <c r="F25" s="1" t="s">
        <v>28</v>
      </c>
      <c r="G25" s="1" t="s">
        <v>26</v>
      </c>
    </row>
    <row r="26" spans="1:7" x14ac:dyDescent="0.35">
      <c r="B26" s="25"/>
      <c r="C26" s="25"/>
      <c r="D26" s="27">
        <v>0</v>
      </c>
      <c r="E26" s="29">
        <v>0</v>
      </c>
      <c r="F26" s="28">
        <v>0</v>
      </c>
      <c r="G26" s="18">
        <f>(D26*E26)/12*F26</f>
        <v>0</v>
      </c>
    </row>
    <row r="27" spans="1:7" x14ac:dyDescent="0.35">
      <c r="B27" s="25"/>
      <c r="C27" s="25"/>
      <c r="D27" s="27">
        <v>0</v>
      </c>
      <c r="E27" s="29">
        <v>0</v>
      </c>
      <c r="F27" s="28">
        <v>0</v>
      </c>
      <c r="G27" s="18">
        <f t="shared" ref="G27:G35" si="1">(D27*E27)/12*F27</f>
        <v>0</v>
      </c>
    </row>
    <row r="28" spans="1:7" x14ac:dyDescent="0.35">
      <c r="B28" s="25"/>
      <c r="C28" s="25"/>
      <c r="D28" s="27">
        <v>0</v>
      </c>
      <c r="E28" s="29">
        <v>0</v>
      </c>
      <c r="F28" s="28">
        <v>0</v>
      </c>
      <c r="G28" s="18">
        <f t="shared" si="1"/>
        <v>0</v>
      </c>
    </row>
    <row r="29" spans="1:7" x14ac:dyDescent="0.35">
      <c r="B29" s="25"/>
      <c r="C29" s="25"/>
      <c r="D29" s="27">
        <v>0</v>
      </c>
      <c r="E29" s="29">
        <v>0</v>
      </c>
      <c r="F29" s="28">
        <v>0</v>
      </c>
      <c r="G29" s="18">
        <f t="shared" si="1"/>
        <v>0</v>
      </c>
    </row>
    <row r="30" spans="1:7" x14ac:dyDescent="0.35">
      <c r="B30" s="25"/>
      <c r="C30" s="25"/>
      <c r="D30" s="27">
        <v>0</v>
      </c>
      <c r="E30" s="29">
        <v>0</v>
      </c>
      <c r="F30" s="28">
        <v>0</v>
      </c>
      <c r="G30" s="18">
        <f t="shared" si="1"/>
        <v>0</v>
      </c>
    </row>
    <row r="31" spans="1:7" x14ac:dyDescent="0.35">
      <c r="B31" s="25"/>
      <c r="C31" s="25"/>
      <c r="D31" s="27">
        <v>0</v>
      </c>
      <c r="E31" s="29">
        <v>0</v>
      </c>
      <c r="F31" s="28">
        <v>0</v>
      </c>
      <c r="G31" s="18">
        <f t="shared" si="1"/>
        <v>0</v>
      </c>
    </row>
    <row r="32" spans="1:7" x14ac:dyDescent="0.35">
      <c r="B32" s="25"/>
      <c r="C32" s="25"/>
      <c r="D32" s="27">
        <v>0</v>
      </c>
      <c r="E32" s="29">
        <v>0</v>
      </c>
      <c r="F32" s="28">
        <v>0</v>
      </c>
      <c r="G32" s="18">
        <f t="shared" si="1"/>
        <v>0</v>
      </c>
    </row>
    <row r="33" spans="1:8" x14ac:dyDescent="0.35">
      <c r="B33" s="25"/>
      <c r="C33" s="25"/>
      <c r="D33" s="27">
        <v>0</v>
      </c>
      <c r="E33" s="29">
        <v>0</v>
      </c>
      <c r="F33" s="28">
        <v>0</v>
      </c>
      <c r="G33" s="18">
        <f t="shared" si="1"/>
        <v>0</v>
      </c>
    </row>
    <row r="34" spans="1:8" x14ac:dyDescent="0.35">
      <c r="B34" s="25"/>
      <c r="C34" s="25"/>
      <c r="D34" s="27">
        <v>0</v>
      </c>
      <c r="E34" s="29">
        <v>0</v>
      </c>
      <c r="F34" s="28">
        <v>0</v>
      </c>
      <c r="G34" s="18">
        <f t="shared" si="1"/>
        <v>0</v>
      </c>
    </row>
    <row r="35" spans="1:8" x14ac:dyDescent="0.35">
      <c r="B35" s="25"/>
      <c r="C35" s="25"/>
      <c r="D35" s="27">
        <v>0</v>
      </c>
      <c r="E35" s="29">
        <v>0</v>
      </c>
      <c r="F35" s="28">
        <v>0</v>
      </c>
      <c r="G35" s="18">
        <f t="shared" si="1"/>
        <v>0</v>
      </c>
    </row>
    <row r="36" spans="1:8" x14ac:dyDescent="0.35">
      <c r="E36" s="11"/>
      <c r="F36" s="49" t="s">
        <v>30</v>
      </c>
      <c r="G36" s="50">
        <f>G33+G32+G26+G34+G35+G27+G28+G29+G30+G31</f>
        <v>0</v>
      </c>
    </row>
    <row r="37" spans="1:8" x14ac:dyDescent="0.35">
      <c r="A37" t="s">
        <v>48</v>
      </c>
      <c r="F37" s="16"/>
      <c r="G37" s="16"/>
    </row>
    <row r="38" spans="1:8" x14ac:dyDescent="0.35">
      <c r="B38" s="64" t="s">
        <v>76</v>
      </c>
      <c r="C38" s="64"/>
      <c r="F38" s="16"/>
      <c r="G38" s="16"/>
    </row>
    <row r="39" spans="1:8" x14ac:dyDescent="0.35">
      <c r="B39" s="62">
        <v>0</v>
      </c>
      <c r="C39" s="63"/>
      <c r="F39" s="16"/>
      <c r="G39" s="16"/>
    </row>
    <row r="40" spans="1:8" x14ac:dyDescent="0.35">
      <c r="B40" s="14"/>
      <c r="C40" s="14"/>
      <c r="D40" s="38"/>
      <c r="E40" s="11"/>
      <c r="F40" s="49" t="s">
        <v>29</v>
      </c>
      <c r="G40" s="50">
        <f>B39</f>
        <v>0</v>
      </c>
    </row>
    <row r="41" spans="1:8" x14ac:dyDescent="0.35">
      <c r="A41" t="s">
        <v>1</v>
      </c>
      <c r="B41" s="14"/>
      <c r="C41" s="14"/>
      <c r="D41" s="38"/>
      <c r="F41" s="52"/>
      <c r="G41" s="49"/>
      <c r="H41" s="13"/>
    </row>
    <row r="42" spans="1:8" x14ac:dyDescent="0.35">
      <c r="B42" s="64" t="s">
        <v>79</v>
      </c>
      <c r="C42" s="64"/>
      <c r="F42" s="16"/>
      <c r="G42" s="16"/>
    </row>
    <row r="43" spans="1:8" x14ac:dyDescent="0.35">
      <c r="B43" s="65">
        <v>0</v>
      </c>
      <c r="C43" s="65"/>
      <c r="F43" s="16"/>
      <c r="G43" s="16"/>
    </row>
    <row r="44" spans="1:8" x14ac:dyDescent="0.35">
      <c r="F44" s="49" t="s">
        <v>38</v>
      </c>
      <c r="G44" s="50">
        <f>B43</f>
        <v>0</v>
      </c>
    </row>
    <row r="45" spans="1:8" x14ac:dyDescent="0.35">
      <c r="F45" s="49"/>
      <c r="G45" s="50"/>
    </row>
    <row r="46" spans="1:8" x14ac:dyDescent="0.35">
      <c r="F46" s="49"/>
      <c r="G46" s="50"/>
    </row>
    <row r="47" spans="1:8" x14ac:dyDescent="0.35">
      <c r="F47" s="49"/>
      <c r="G47" s="50"/>
    </row>
    <row r="48" spans="1:8" x14ac:dyDescent="0.35">
      <c r="F48" s="49"/>
      <c r="G48" s="50"/>
    </row>
    <row r="49" spans="1:9" x14ac:dyDescent="0.35">
      <c r="A49" t="s">
        <v>47</v>
      </c>
    </row>
    <row r="50" spans="1:9" ht="45.75" customHeight="1" x14ac:dyDescent="0.35">
      <c r="B50" s="1" t="s">
        <v>39</v>
      </c>
      <c r="C50" s="1" t="s">
        <v>86</v>
      </c>
      <c r="D50" s="1" t="s">
        <v>14</v>
      </c>
      <c r="E50" s="1" t="s">
        <v>15</v>
      </c>
      <c r="F50" s="1" t="s">
        <v>18</v>
      </c>
      <c r="G50" s="1" t="s">
        <v>49</v>
      </c>
      <c r="H50" s="1" t="s">
        <v>50</v>
      </c>
      <c r="I50" s="1" t="s">
        <v>51</v>
      </c>
    </row>
    <row r="51" spans="1:9" x14ac:dyDescent="0.35">
      <c r="B51" s="24" t="s">
        <v>7</v>
      </c>
      <c r="C51" s="24" t="s">
        <v>7</v>
      </c>
      <c r="D51" s="28"/>
      <c r="E51" s="39"/>
      <c r="F51" s="18">
        <f t="shared" ref="F51:F60" si="2">IF((AND(B51="Academic",C51="Project Assistant")),46554*E51/9*D51,0)+IF((AND(B51="Annual",C51="Project Assistant")),56776*E51/12*D51,0)+IF((AND(B51="Academic",C51="Research Assistant")),46554*E51/9*D51,0)+IF((AND(B51="Annual",C51="Research Assistant")),56776*E51/12*D51,0)</f>
        <v>0</v>
      </c>
      <c r="G51" s="25" t="s">
        <v>7</v>
      </c>
      <c r="H51" s="24"/>
      <c r="I51" s="18">
        <f t="shared" ref="I51:I60" si="3">IF(G51="Yes",H51*6000,0)</f>
        <v>0</v>
      </c>
    </row>
    <row r="52" spans="1:9" x14ac:dyDescent="0.35">
      <c r="B52" s="24" t="s">
        <v>7</v>
      </c>
      <c r="C52" s="24" t="s">
        <v>7</v>
      </c>
      <c r="D52" s="28"/>
      <c r="E52" s="39"/>
      <c r="F52" s="18">
        <f t="shared" si="2"/>
        <v>0</v>
      </c>
      <c r="G52" s="25" t="s">
        <v>7</v>
      </c>
      <c r="H52" s="24"/>
      <c r="I52" s="18">
        <f t="shared" si="3"/>
        <v>0</v>
      </c>
    </row>
    <row r="53" spans="1:9" x14ac:dyDescent="0.35">
      <c r="B53" s="24" t="s">
        <v>7</v>
      </c>
      <c r="C53" s="24" t="s">
        <v>7</v>
      </c>
      <c r="D53" s="28"/>
      <c r="E53" s="39"/>
      <c r="F53" s="18">
        <f t="shared" si="2"/>
        <v>0</v>
      </c>
      <c r="G53" s="25" t="s">
        <v>7</v>
      </c>
      <c r="H53" s="24"/>
      <c r="I53" s="18">
        <f t="shared" si="3"/>
        <v>0</v>
      </c>
    </row>
    <row r="54" spans="1:9" x14ac:dyDescent="0.35">
      <c r="B54" s="24" t="s">
        <v>7</v>
      </c>
      <c r="C54" s="24" t="s">
        <v>7</v>
      </c>
      <c r="D54" s="28"/>
      <c r="E54" s="39"/>
      <c r="F54" s="18">
        <f t="shared" si="2"/>
        <v>0</v>
      </c>
      <c r="G54" s="25" t="s">
        <v>7</v>
      </c>
      <c r="H54" s="24"/>
      <c r="I54" s="18">
        <f t="shared" si="3"/>
        <v>0</v>
      </c>
    </row>
    <row r="55" spans="1:9" x14ac:dyDescent="0.35">
      <c r="B55" s="24" t="s">
        <v>7</v>
      </c>
      <c r="C55" s="24" t="s">
        <v>7</v>
      </c>
      <c r="D55" s="28"/>
      <c r="E55" s="39"/>
      <c r="F55" s="18">
        <f t="shared" si="2"/>
        <v>0</v>
      </c>
      <c r="G55" s="25" t="s">
        <v>7</v>
      </c>
      <c r="H55" s="24"/>
      <c r="I55" s="18">
        <f t="shared" si="3"/>
        <v>0</v>
      </c>
    </row>
    <row r="56" spans="1:9" x14ac:dyDescent="0.35">
      <c r="B56" s="24" t="s">
        <v>7</v>
      </c>
      <c r="C56" s="24" t="s">
        <v>7</v>
      </c>
      <c r="D56" s="28"/>
      <c r="E56" s="39"/>
      <c r="F56" s="18">
        <f t="shared" si="2"/>
        <v>0</v>
      </c>
      <c r="G56" s="25" t="s">
        <v>7</v>
      </c>
      <c r="H56" s="24"/>
      <c r="I56" s="18">
        <f t="shared" si="3"/>
        <v>0</v>
      </c>
    </row>
    <row r="57" spans="1:9" x14ac:dyDescent="0.35">
      <c r="B57" s="24" t="s">
        <v>7</v>
      </c>
      <c r="C57" s="24" t="s">
        <v>7</v>
      </c>
      <c r="D57" s="28"/>
      <c r="E57" s="39"/>
      <c r="F57" s="18">
        <f t="shared" si="2"/>
        <v>0</v>
      </c>
      <c r="G57" s="25" t="s">
        <v>7</v>
      </c>
      <c r="H57" s="24"/>
      <c r="I57" s="18">
        <f t="shared" si="3"/>
        <v>0</v>
      </c>
    </row>
    <row r="58" spans="1:9" x14ac:dyDescent="0.35">
      <c r="B58" s="24" t="s">
        <v>7</v>
      </c>
      <c r="C58" s="24" t="s">
        <v>7</v>
      </c>
      <c r="D58" s="28"/>
      <c r="E58" s="39"/>
      <c r="F58" s="18">
        <f t="shared" si="2"/>
        <v>0</v>
      </c>
      <c r="G58" s="25" t="s">
        <v>7</v>
      </c>
      <c r="H58" s="24"/>
      <c r="I58" s="18">
        <f t="shared" si="3"/>
        <v>0</v>
      </c>
    </row>
    <row r="59" spans="1:9" x14ac:dyDescent="0.35">
      <c r="B59" s="24" t="s">
        <v>7</v>
      </c>
      <c r="C59" s="24" t="s">
        <v>7</v>
      </c>
      <c r="D59" s="28"/>
      <c r="E59" s="39"/>
      <c r="F59" s="18">
        <f t="shared" si="2"/>
        <v>0</v>
      </c>
      <c r="G59" s="25" t="s">
        <v>7</v>
      </c>
      <c r="H59" s="24"/>
      <c r="I59" s="18">
        <f t="shared" si="3"/>
        <v>0</v>
      </c>
    </row>
    <row r="60" spans="1:9" x14ac:dyDescent="0.35">
      <c r="B60" s="24" t="s">
        <v>7</v>
      </c>
      <c r="C60" s="24" t="s">
        <v>7</v>
      </c>
      <c r="D60" s="28"/>
      <c r="E60" s="39"/>
      <c r="F60" s="18">
        <f t="shared" si="2"/>
        <v>0</v>
      </c>
      <c r="G60" s="25" t="s">
        <v>7</v>
      </c>
      <c r="H60" s="24"/>
      <c r="I60" s="18">
        <f t="shared" si="3"/>
        <v>0</v>
      </c>
    </row>
    <row r="61" spans="1:9" s="8" customFormat="1" x14ac:dyDescent="0.35">
      <c r="B61" s="9"/>
      <c r="C61" s="9"/>
      <c r="D61" s="10"/>
      <c r="E61" s="11"/>
      <c r="F61" s="49" t="s">
        <v>36</v>
      </c>
      <c r="G61" s="51">
        <f>SUMIF(C51:C60,"Project Assistant",F51:F60)</f>
        <v>0</v>
      </c>
      <c r="H61" s="20"/>
      <c r="I61" s="9"/>
    </row>
    <row r="62" spans="1:9" s="8" customFormat="1" x14ac:dyDescent="0.35">
      <c r="B62" s="9"/>
      <c r="C62" s="9"/>
      <c r="D62" s="10"/>
      <c r="E62" s="11"/>
      <c r="F62" s="49" t="s">
        <v>37</v>
      </c>
      <c r="G62" s="51">
        <f>SUMIF(C51:C60,"Research Assistant",F51:F60)</f>
        <v>0</v>
      </c>
      <c r="H62" s="9"/>
      <c r="I62" s="9"/>
    </row>
    <row r="63" spans="1:9" s="8" customFormat="1" x14ac:dyDescent="0.35">
      <c r="B63" s="9"/>
      <c r="C63" s="9"/>
      <c r="D63" s="10"/>
      <c r="E63" s="11"/>
      <c r="F63" s="49" t="s">
        <v>52</v>
      </c>
      <c r="G63" s="51">
        <f>SUM(I51:I60)</f>
        <v>0</v>
      </c>
      <c r="H63" s="9"/>
      <c r="I63" s="9"/>
    </row>
    <row r="64" spans="1:9" x14ac:dyDescent="0.35">
      <c r="A64" t="s">
        <v>71</v>
      </c>
    </row>
    <row r="65" spans="1:7" ht="29" x14ac:dyDescent="0.35">
      <c r="B65" s="1" t="s">
        <v>13</v>
      </c>
      <c r="C65" s="1" t="s">
        <v>27</v>
      </c>
      <c r="D65" s="1" t="s">
        <v>12</v>
      </c>
    </row>
    <row r="66" spans="1:7" x14ac:dyDescent="0.35">
      <c r="B66" s="25"/>
      <c r="C66" s="26"/>
      <c r="D66" s="27">
        <v>0</v>
      </c>
    </row>
    <row r="67" spans="1:7" x14ac:dyDescent="0.35">
      <c r="B67" s="25"/>
      <c r="C67" s="26"/>
      <c r="D67" s="27">
        <v>0</v>
      </c>
    </row>
    <row r="68" spans="1:7" x14ac:dyDescent="0.35">
      <c r="B68" s="25"/>
      <c r="C68" s="26"/>
      <c r="D68" s="27">
        <v>0</v>
      </c>
    </row>
    <row r="69" spans="1:7" x14ac:dyDescent="0.35">
      <c r="B69" s="25"/>
      <c r="C69" s="26"/>
      <c r="D69" s="27">
        <v>0</v>
      </c>
    </row>
    <row r="70" spans="1:7" x14ac:dyDescent="0.35">
      <c r="B70" s="25"/>
      <c r="C70" s="26"/>
      <c r="D70" s="27">
        <v>0</v>
      </c>
    </row>
    <row r="71" spans="1:7" x14ac:dyDescent="0.35">
      <c r="B71" s="9"/>
      <c r="C71" s="7"/>
      <c r="D71" s="6"/>
      <c r="E71" s="11"/>
      <c r="F71" s="49" t="s">
        <v>65</v>
      </c>
      <c r="G71" s="51">
        <f>D70+D69+D68+D67+D66</f>
        <v>0</v>
      </c>
    </row>
    <row r="72" spans="1:7" x14ac:dyDescent="0.35">
      <c r="A72" t="s">
        <v>2</v>
      </c>
    </row>
    <row r="73" spans="1:7" x14ac:dyDescent="0.35">
      <c r="B73" s="2" t="s">
        <v>80</v>
      </c>
      <c r="C73" s="3"/>
      <c r="D73" s="15">
        <f>G9</f>
        <v>0</v>
      </c>
      <c r="E73" s="5" t="s">
        <v>97</v>
      </c>
      <c r="F73" s="15">
        <f>D73*0.365</f>
        <v>0</v>
      </c>
    </row>
    <row r="74" spans="1:7" x14ac:dyDescent="0.35">
      <c r="B74" s="2" t="s">
        <v>31</v>
      </c>
      <c r="C74" s="3"/>
      <c r="D74" s="15">
        <f>G23</f>
        <v>0</v>
      </c>
      <c r="E74" s="5" t="s">
        <v>97</v>
      </c>
      <c r="F74" s="15">
        <f>D74*0.365</f>
        <v>0</v>
      </c>
    </row>
    <row r="75" spans="1:7" x14ac:dyDescent="0.35">
      <c r="B75" s="2" t="s">
        <v>30</v>
      </c>
      <c r="C75" s="3"/>
      <c r="D75" s="15">
        <f>G36</f>
        <v>0</v>
      </c>
      <c r="E75" s="5" t="s">
        <v>97</v>
      </c>
      <c r="F75" s="15">
        <f>D75*0.365</f>
        <v>0</v>
      </c>
    </row>
    <row r="76" spans="1:7" x14ac:dyDescent="0.35">
      <c r="B76" s="2" t="s">
        <v>29</v>
      </c>
      <c r="C76" s="3"/>
      <c r="D76" s="15">
        <f>G40</f>
        <v>0</v>
      </c>
      <c r="E76" s="5" t="s">
        <v>99</v>
      </c>
      <c r="F76" s="15">
        <f>D76*0.015</f>
        <v>0</v>
      </c>
    </row>
    <row r="77" spans="1:7" x14ac:dyDescent="0.35">
      <c r="B77" s="2" t="s">
        <v>32</v>
      </c>
      <c r="C77" s="3"/>
      <c r="D77" s="15">
        <f>G44</f>
        <v>0</v>
      </c>
      <c r="E77" s="5" t="s">
        <v>100</v>
      </c>
      <c r="F77" s="15">
        <f>D77*0.48</f>
        <v>0</v>
      </c>
    </row>
    <row r="78" spans="1:7" x14ac:dyDescent="0.35">
      <c r="B78" s="4" t="s">
        <v>33</v>
      </c>
      <c r="C78" s="3"/>
      <c r="D78" s="15">
        <f>G62+G61</f>
        <v>0</v>
      </c>
      <c r="E78" s="5" t="s">
        <v>101</v>
      </c>
      <c r="F78" s="15">
        <f>D78*0.225</f>
        <v>0</v>
      </c>
    </row>
    <row r="79" spans="1:7" x14ac:dyDescent="0.35">
      <c r="B79" s="2" t="s">
        <v>53</v>
      </c>
      <c r="C79" s="3"/>
      <c r="D79" s="15">
        <f>G71</f>
        <v>0</v>
      </c>
      <c r="E79" s="5" t="s">
        <v>98</v>
      </c>
      <c r="F79" s="15">
        <f>D79*0.198</f>
        <v>0</v>
      </c>
    </row>
    <row r="80" spans="1:7" x14ac:dyDescent="0.35">
      <c r="F80" s="49" t="s">
        <v>44</v>
      </c>
      <c r="G80" s="50">
        <f>F79+F78+F77+F76+F75+F74+F73</f>
        <v>0</v>
      </c>
    </row>
    <row r="81" spans="1:7" x14ac:dyDescent="0.35">
      <c r="A81" t="s">
        <v>3</v>
      </c>
    </row>
    <row r="82" spans="1:7" ht="29" x14ac:dyDescent="0.35">
      <c r="B82" s="1" t="s">
        <v>19</v>
      </c>
      <c r="C82" s="1" t="s">
        <v>20</v>
      </c>
      <c r="D82" s="1" t="s">
        <v>21</v>
      </c>
      <c r="E82" s="1" t="s">
        <v>54</v>
      </c>
      <c r="F82" s="1" t="s">
        <v>34</v>
      </c>
    </row>
    <row r="83" spans="1:7" x14ac:dyDescent="0.35">
      <c r="B83" s="24"/>
      <c r="C83" s="24"/>
      <c r="D83" s="23">
        <v>0</v>
      </c>
      <c r="E83" s="23">
        <v>0</v>
      </c>
      <c r="F83" s="30">
        <f>E83+D83</f>
        <v>0</v>
      </c>
    </row>
    <row r="84" spans="1:7" x14ac:dyDescent="0.35">
      <c r="B84" s="24"/>
      <c r="C84" s="24"/>
      <c r="D84" s="23">
        <v>0</v>
      </c>
      <c r="E84" s="23">
        <v>0</v>
      </c>
      <c r="F84" s="30">
        <f>E84+D84</f>
        <v>0</v>
      </c>
    </row>
    <row r="85" spans="1:7" x14ac:dyDescent="0.35">
      <c r="F85" s="49" t="s">
        <v>42</v>
      </c>
      <c r="G85" s="50">
        <f>F84+F83</f>
        <v>0</v>
      </c>
    </row>
    <row r="86" spans="1:7" x14ac:dyDescent="0.35">
      <c r="A86" t="s">
        <v>40</v>
      </c>
    </row>
    <row r="87" spans="1:7" x14ac:dyDescent="0.35">
      <c r="B87" s="60" t="s">
        <v>88</v>
      </c>
      <c r="C87" s="61"/>
    </row>
    <row r="88" spans="1:7" x14ac:dyDescent="0.35">
      <c r="B88" s="62">
        <v>0</v>
      </c>
      <c r="C88" s="63"/>
    </row>
    <row r="89" spans="1:7" x14ac:dyDescent="0.35">
      <c r="F89" s="49" t="s">
        <v>43</v>
      </c>
      <c r="G89" s="50">
        <f>B88</f>
        <v>0</v>
      </c>
    </row>
    <row r="90" spans="1:7" x14ac:dyDescent="0.35">
      <c r="A90" t="s">
        <v>4</v>
      </c>
    </row>
    <row r="91" spans="1:7" x14ac:dyDescent="0.35">
      <c r="B91" s="1" t="s">
        <v>22</v>
      </c>
      <c r="C91" s="1" t="s">
        <v>23</v>
      </c>
      <c r="D91" s="1" t="s">
        <v>25</v>
      </c>
      <c r="E91" s="1" t="s">
        <v>24</v>
      </c>
    </row>
    <row r="92" spans="1:7" x14ac:dyDescent="0.35">
      <c r="B92" s="22"/>
      <c r="C92" s="22"/>
      <c r="D92" s="23">
        <v>0</v>
      </c>
      <c r="E92" s="23">
        <v>0</v>
      </c>
    </row>
    <row r="93" spans="1:7" x14ac:dyDescent="0.35">
      <c r="B93" s="22"/>
      <c r="C93" s="22"/>
      <c r="D93" s="23">
        <v>0</v>
      </c>
      <c r="E93" s="23">
        <v>0</v>
      </c>
    </row>
    <row r="94" spans="1:7" x14ac:dyDescent="0.35">
      <c r="B94" s="22"/>
      <c r="C94" s="22"/>
      <c r="D94" s="23">
        <v>0</v>
      </c>
      <c r="E94" s="23">
        <v>0</v>
      </c>
    </row>
    <row r="95" spans="1:7" x14ac:dyDescent="0.35">
      <c r="B95" s="22"/>
      <c r="C95" s="22"/>
      <c r="D95" s="23">
        <v>0</v>
      </c>
      <c r="E95" s="23">
        <v>0</v>
      </c>
    </row>
    <row r="96" spans="1:7" x14ac:dyDescent="0.35">
      <c r="D96" s="8"/>
      <c r="F96" s="49" t="s">
        <v>41</v>
      </c>
      <c r="G96" s="50">
        <f>IF(E92+E93+E94+E95&lt;10000,(E92+E93+E94+E95),"OVER BUDGET")</f>
        <v>0</v>
      </c>
    </row>
    <row r="98" spans="1:6" x14ac:dyDescent="0.35">
      <c r="A98" s="16" t="s">
        <v>83</v>
      </c>
      <c r="B98" s="16"/>
      <c r="C98" s="32">
        <f>G96+G89+G85+G80+G71+G63+G62+G61+G44+G40+G36+G23+G9</f>
        <v>0</v>
      </c>
      <c r="D98" s="37"/>
    </row>
    <row r="100" spans="1:6" x14ac:dyDescent="0.35">
      <c r="A100" s="16" t="s">
        <v>90</v>
      </c>
    </row>
    <row r="101" spans="1:6" x14ac:dyDescent="0.35">
      <c r="B101" s="1" t="s">
        <v>84</v>
      </c>
      <c r="C101" s="57" t="s">
        <v>85</v>
      </c>
      <c r="D101" s="58"/>
      <c r="E101" s="58"/>
      <c r="F101" s="59"/>
    </row>
    <row r="102" spans="1:6" x14ac:dyDescent="0.35">
      <c r="B102" s="22"/>
      <c r="C102" s="54"/>
      <c r="D102" s="55"/>
      <c r="E102" s="55"/>
      <c r="F102" s="56"/>
    </row>
    <row r="103" spans="1:6" x14ac:dyDescent="0.35">
      <c r="B103" s="22"/>
      <c r="C103" s="54"/>
      <c r="D103" s="55"/>
      <c r="E103" s="55"/>
      <c r="F103" s="56"/>
    </row>
    <row r="104" spans="1:6" x14ac:dyDescent="0.35">
      <c r="B104" s="22"/>
      <c r="C104" s="54"/>
      <c r="D104" s="55"/>
      <c r="E104" s="55"/>
      <c r="F104" s="56"/>
    </row>
    <row r="105" spans="1:6" x14ac:dyDescent="0.35">
      <c r="B105" s="22"/>
      <c r="C105" s="54"/>
      <c r="D105" s="55"/>
      <c r="E105" s="55"/>
      <c r="F105" s="56"/>
    </row>
    <row r="106" spans="1:6" x14ac:dyDescent="0.35">
      <c r="B106" s="22"/>
      <c r="C106" s="54"/>
      <c r="D106" s="55"/>
      <c r="E106" s="55"/>
      <c r="F106" s="56"/>
    </row>
  </sheetData>
  <protectedRanges>
    <protectedRange sqref="D26:D35 F26:F35 D13:F22 B8:E8" name="Range1_1"/>
    <protectedRange sqref="F8" name="Range1"/>
  </protectedRanges>
  <mergeCells count="12">
    <mergeCell ref="B38:C38"/>
    <mergeCell ref="B39:C39"/>
    <mergeCell ref="B43:C43"/>
    <mergeCell ref="B87:C87"/>
    <mergeCell ref="B88:C88"/>
    <mergeCell ref="C101:F101"/>
    <mergeCell ref="B42:C42"/>
    <mergeCell ref="C104:F104"/>
    <mergeCell ref="C105:F105"/>
    <mergeCell ref="C106:F106"/>
    <mergeCell ref="C102:F102"/>
    <mergeCell ref="C103:F103"/>
  </mergeCells>
  <dataValidations count="4">
    <dataValidation type="list" allowBlank="1" showInputMessage="1" showErrorMessage="1" sqref="B51:B60 E13:E22 E8">
      <formula1>Current_Appt</formula1>
    </dataValidation>
    <dataValidation type="list" allowBlank="1" showInputMessage="1" showErrorMessage="1" sqref="H51:H60">
      <formula1>Semesters</formula1>
    </dataValidation>
    <dataValidation type="list" allowBlank="1" showInputMessage="1" showErrorMessage="1" sqref="G51:G60">
      <formula1>Y_N</formula1>
    </dataValidation>
    <dataValidation type="list" allowBlank="1" showInputMessage="1" showErrorMessage="1" sqref="C51:C60">
      <formula1>PA_RA</formula1>
    </dataValidation>
  </dataValidations>
  <pageMargins left="0.25" right="0.25" top="0.75" bottom="0.75" header="0.3" footer="0.3"/>
  <pageSetup scale="81" orientation="portrait" horizontalDpi="1200" verticalDpi="1200" r:id="rId1"/>
  <rowBreaks count="2" manualBreakCount="2">
    <brk id="39" max="16383" man="1"/>
    <brk id="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A10" sqref="A10"/>
    </sheetView>
  </sheetViews>
  <sheetFormatPr defaultRowHeight="14.5" x14ac:dyDescent="0.35"/>
  <cols>
    <col min="1" max="1" width="49.81640625" customWidth="1"/>
    <col min="2" max="2" width="18.7265625" customWidth="1"/>
    <col min="3" max="3" width="20.54296875" customWidth="1"/>
    <col min="4" max="5" width="17.1796875" customWidth="1"/>
    <col min="6" max="7" width="17.26953125" customWidth="1"/>
  </cols>
  <sheetData>
    <row r="1" spans="1:7" ht="15.5" x14ac:dyDescent="0.35">
      <c r="A1" s="21" t="s">
        <v>96</v>
      </c>
    </row>
    <row r="2" spans="1:7" ht="6.75" customHeight="1" x14ac:dyDescent="0.35"/>
    <row r="3" spans="1:7" s="11" customFormat="1" x14ac:dyDescent="0.35">
      <c r="A3" s="11" t="s">
        <v>74</v>
      </c>
    </row>
    <row r="4" spans="1:7" ht="6.75" customHeight="1" x14ac:dyDescent="0.35"/>
    <row r="5" spans="1:7" x14ac:dyDescent="0.35">
      <c r="B5" s="33" t="s">
        <v>55</v>
      </c>
      <c r="C5" s="33" t="s">
        <v>69</v>
      </c>
      <c r="D5" s="33" t="s">
        <v>70</v>
      </c>
    </row>
    <row r="6" spans="1:7" x14ac:dyDescent="0.35">
      <c r="A6" s="34" t="s">
        <v>56</v>
      </c>
      <c r="B6" s="40">
        <f>'Year 1'!G9</f>
        <v>0</v>
      </c>
      <c r="C6" s="40">
        <f>'Year 2'!G9</f>
        <v>0</v>
      </c>
      <c r="D6" s="41">
        <f>B6+C6</f>
        <v>0</v>
      </c>
    </row>
    <row r="7" spans="1:7" x14ac:dyDescent="0.35">
      <c r="A7" s="34" t="s">
        <v>57</v>
      </c>
      <c r="B7" s="40">
        <f>'Year 1'!G23</f>
        <v>0</v>
      </c>
      <c r="C7" s="40">
        <f>'Year 2'!G23</f>
        <v>0</v>
      </c>
      <c r="D7" s="41">
        <f t="shared" ref="D7:D18" si="0">B7+C7</f>
        <v>0</v>
      </c>
      <c r="F7" s="12"/>
      <c r="G7" s="19"/>
    </row>
    <row r="8" spans="1:7" x14ac:dyDescent="0.35">
      <c r="A8" s="34" t="s">
        <v>58</v>
      </c>
      <c r="B8" s="40">
        <f>'Year 1'!G36</f>
        <v>0</v>
      </c>
      <c r="C8" s="40">
        <f>'Year 2'!G36</f>
        <v>0</v>
      </c>
      <c r="D8" s="41">
        <f t="shared" si="0"/>
        <v>0</v>
      </c>
    </row>
    <row r="9" spans="1:7" x14ac:dyDescent="0.35">
      <c r="A9" s="34" t="s">
        <v>59</v>
      </c>
      <c r="B9" s="40">
        <f>'Year 1'!G40</f>
        <v>0</v>
      </c>
      <c r="C9" s="40">
        <f>'Year 2'!G40</f>
        <v>0</v>
      </c>
      <c r="D9" s="41">
        <f t="shared" si="0"/>
        <v>0</v>
      </c>
      <c r="E9" s="11"/>
      <c r="F9" s="12"/>
      <c r="G9" s="13"/>
    </row>
    <row r="10" spans="1:7" x14ac:dyDescent="0.35">
      <c r="A10" s="34" t="s">
        <v>60</v>
      </c>
      <c r="B10" s="40">
        <f>'Year 1'!G44</f>
        <v>0</v>
      </c>
      <c r="C10" s="40">
        <f>'Year 2'!G44</f>
        <v>0</v>
      </c>
      <c r="D10" s="41">
        <f t="shared" si="0"/>
        <v>0</v>
      </c>
    </row>
    <row r="11" spans="1:7" x14ac:dyDescent="0.35">
      <c r="A11" s="34" t="s">
        <v>61</v>
      </c>
      <c r="B11" s="40">
        <f>'Year 1'!G61</f>
        <v>0</v>
      </c>
      <c r="C11" s="40">
        <f>'Year 2'!G61</f>
        <v>0</v>
      </c>
      <c r="D11" s="41">
        <f t="shared" si="0"/>
        <v>0</v>
      </c>
      <c r="E11" s="11"/>
      <c r="F11" s="12"/>
      <c r="G11" s="13"/>
    </row>
    <row r="12" spans="1:7" x14ac:dyDescent="0.35">
      <c r="A12" s="34" t="s">
        <v>62</v>
      </c>
      <c r="B12" s="40">
        <f>'Year 1'!G62</f>
        <v>0</v>
      </c>
      <c r="C12" s="40">
        <f>'Year 2'!G62</f>
        <v>0</v>
      </c>
      <c r="D12" s="41">
        <f t="shared" si="0"/>
        <v>0</v>
      </c>
    </row>
    <row r="13" spans="1:7" x14ac:dyDescent="0.35">
      <c r="A13" s="34" t="s">
        <v>63</v>
      </c>
      <c r="B13" s="40">
        <f>'Year 1'!G63</f>
        <v>0</v>
      </c>
      <c r="C13" s="40">
        <f>'Year 2'!G63</f>
        <v>0</v>
      </c>
      <c r="D13" s="41">
        <f t="shared" si="0"/>
        <v>0</v>
      </c>
      <c r="E13" s="11"/>
      <c r="F13" s="12"/>
      <c r="G13" s="13"/>
    </row>
    <row r="14" spans="1:7" x14ac:dyDescent="0.35">
      <c r="A14" s="35" t="s">
        <v>72</v>
      </c>
      <c r="B14" s="40">
        <f>'Year 1'!G71</f>
        <v>0</v>
      </c>
      <c r="C14" s="40">
        <f>'Year 2'!G71</f>
        <v>0</v>
      </c>
      <c r="D14" s="41">
        <f t="shared" si="0"/>
        <v>0</v>
      </c>
      <c r="E14" s="11"/>
      <c r="F14" s="12"/>
      <c r="G14" s="13"/>
    </row>
    <row r="15" spans="1:7" x14ac:dyDescent="0.35">
      <c r="A15" s="34" t="s">
        <v>64</v>
      </c>
      <c r="B15" s="40">
        <f>'Year 1'!G80</f>
        <v>0</v>
      </c>
      <c r="C15" s="40">
        <f>'Year 2'!G80</f>
        <v>0</v>
      </c>
      <c r="D15" s="41">
        <f t="shared" si="0"/>
        <v>0</v>
      </c>
      <c r="E15" s="11"/>
      <c r="F15" s="12"/>
      <c r="G15" s="13"/>
    </row>
    <row r="16" spans="1:7" x14ac:dyDescent="0.35">
      <c r="A16" s="34" t="s">
        <v>66</v>
      </c>
      <c r="B16" s="40">
        <f>'Year 1'!G85</f>
        <v>0</v>
      </c>
      <c r="C16" s="40">
        <f>'Year 2'!G85</f>
        <v>0</v>
      </c>
      <c r="D16" s="41">
        <f t="shared" si="0"/>
        <v>0</v>
      </c>
    </row>
    <row r="17" spans="1:7" x14ac:dyDescent="0.35">
      <c r="A17" s="34" t="s">
        <v>67</v>
      </c>
      <c r="B17" s="42">
        <f>'Year 1'!G89</f>
        <v>0</v>
      </c>
      <c r="C17" s="40">
        <f>'Year 2'!G89</f>
        <v>0</v>
      </c>
      <c r="D17" s="41">
        <f t="shared" si="0"/>
        <v>0</v>
      </c>
      <c r="E17" s="11"/>
      <c r="F17" s="12"/>
      <c r="G17" s="17"/>
    </row>
    <row r="18" spans="1:7" x14ac:dyDescent="0.35">
      <c r="A18" s="34" t="s">
        <v>68</v>
      </c>
      <c r="B18" s="42">
        <f>'Year 1'!G96</f>
        <v>0</v>
      </c>
      <c r="C18" s="40">
        <f>'Year 2'!G96</f>
        <v>0</v>
      </c>
      <c r="D18" s="41">
        <f t="shared" si="0"/>
        <v>0</v>
      </c>
      <c r="E18" s="11"/>
      <c r="F18" s="12"/>
      <c r="G18" s="17"/>
    </row>
    <row r="19" spans="1:7" x14ac:dyDescent="0.35">
      <c r="A19" s="36" t="s">
        <v>89</v>
      </c>
      <c r="B19" s="43">
        <f>SUM(B6:B18)</f>
        <v>0</v>
      </c>
      <c r="C19" s="44">
        <f>SUM(C6:C18)</f>
        <v>0</v>
      </c>
      <c r="D19" s="45">
        <f>B19+C19</f>
        <v>0</v>
      </c>
      <c r="E19" s="11"/>
      <c r="F19" s="12"/>
      <c r="G19" s="17"/>
    </row>
    <row r="20" spans="1:7" x14ac:dyDescent="0.35">
      <c r="C20" s="31"/>
    </row>
    <row r="21" spans="1:7" x14ac:dyDescent="0.35">
      <c r="C21" s="31"/>
      <c r="F21" s="12"/>
      <c r="G21" s="13"/>
    </row>
    <row r="22" spans="1:7" x14ac:dyDescent="0.35">
      <c r="C22" s="31"/>
    </row>
    <row r="23" spans="1:7" x14ac:dyDescent="0.35">
      <c r="C23" s="31"/>
      <c r="F23" s="12"/>
      <c r="G23" s="13"/>
    </row>
    <row r="24" spans="1:7" x14ac:dyDescent="0.35">
      <c r="C24" s="31"/>
    </row>
  </sheetData>
  <pageMargins left="0.7" right="0.7" top="0.75" bottom="0.75" header="0.3" footer="0.3"/>
  <pageSetup scale="8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F36" sqref="F36"/>
    </sheetView>
  </sheetViews>
  <sheetFormatPr defaultRowHeight="14.5" x14ac:dyDescent="0.35"/>
  <sheetData>
    <row r="1" spans="1:12" x14ac:dyDescent="0.35">
      <c r="A1" t="s">
        <v>7</v>
      </c>
      <c r="C1" t="s">
        <v>7</v>
      </c>
      <c r="E1" t="s">
        <v>7</v>
      </c>
      <c r="H1" t="s">
        <v>7</v>
      </c>
      <c r="J1" t="s">
        <v>7</v>
      </c>
      <c r="L1" t="s">
        <v>7</v>
      </c>
    </row>
    <row r="2" spans="1:12" x14ac:dyDescent="0.35">
      <c r="A2" t="s">
        <v>5</v>
      </c>
      <c r="C2" t="s">
        <v>9</v>
      </c>
      <c r="E2" t="s">
        <v>16</v>
      </c>
      <c r="H2">
        <v>1</v>
      </c>
      <c r="J2" t="s">
        <v>77</v>
      </c>
      <c r="L2" t="s">
        <v>82</v>
      </c>
    </row>
    <row r="3" spans="1:12" x14ac:dyDescent="0.35">
      <c r="A3" t="s">
        <v>6</v>
      </c>
      <c r="C3" t="s">
        <v>10</v>
      </c>
      <c r="E3" t="s">
        <v>17</v>
      </c>
      <c r="H3">
        <v>2</v>
      </c>
      <c r="J3" t="s">
        <v>78</v>
      </c>
      <c r="L3" t="s">
        <v>81</v>
      </c>
    </row>
    <row r="4" spans="1:12" x14ac:dyDescent="0.35">
      <c r="L4" t="s">
        <v>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FFDA6F1300CC48A03B8B6F652101FB" ma:contentTypeVersion="9" ma:contentTypeDescription="Create a new document." ma:contentTypeScope="" ma:versionID="2865e45dd42dc9d1fe1ed3d481e5dd62">
  <xsd:schema xmlns:xsd="http://www.w3.org/2001/XMLSchema" xmlns:xs="http://www.w3.org/2001/XMLSchema" xmlns:p="http://schemas.microsoft.com/office/2006/metadata/properties" xmlns:ns3="3babb613-6719-41bc-a64a-163b1e441abf" xmlns:ns4="04642378-aa74-468f-b7f0-d4806f6d65b9" targetNamespace="http://schemas.microsoft.com/office/2006/metadata/properties" ma:root="true" ma:fieldsID="94983cd039c163d290c3c8926e83cfb1" ns3:_="" ns4:_="">
    <xsd:import namespace="3babb613-6719-41bc-a64a-163b1e441abf"/>
    <xsd:import namespace="04642378-aa74-468f-b7f0-d4806f6d65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bb613-6719-41bc-a64a-163b1e441a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642378-aa74-468f-b7f0-d4806f6d65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babb613-6719-41bc-a64a-163b1e441abf" xsi:nil="true"/>
  </documentManagement>
</p:properties>
</file>

<file path=customXml/itemProps1.xml><?xml version="1.0" encoding="utf-8"?>
<ds:datastoreItem xmlns:ds="http://schemas.openxmlformats.org/officeDocument/2006/customXml" ds:itemID="{64233176-0BBD-498B-9D81-A9B38266D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bb613-6719-41bc-a64a-163b1e441abf"/>
    <ds:schemaRef ds:uri="04642378-aa74-468f-b7f0-d4806f6d6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A01555-D4A4-499F-822A-98EB985185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440872-BB2D-4579-80EB-339CF67C1D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Year 1</vt:lpstr>
      <vt:lpstr>Year 2</vt:lpstr>
      <vt:lpstr>Budget Summary</vt:lpstr>
      <vt:lpstr>Pick LIsts</vt:lpstr>
      <vt:lpstr>Current_Appt</vt:lpstr>
      <vt:lpstr>PA_RA</vt:lpstr>
      <vt:lpstr>Pick_List</vt:lpstr>
      <vt:lpstr>'Year 1'!Print_Area</vt:lpstr>
      <vt:lpstr>'Year 2'!Print_Area</vt:lpstr>
      <vt:lpstr>'Year 1'!Print_Titles</vt:lpstr>
      <vt:lpstr>'Year 2'!Print_Titles</vt:lpstr>
      <vt:lpstr>Semesters</vt:lpstr>
      <vt:lpstr>Source</vt:lpstr>
      <vt:lpstr>Term__Academic_or_Annual</vt:lpstr>
      <vt:lpstr>UW_MIR_EXT</vt:lpstr>
      <vt:lpstr>Y_N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WIPPERFURTH, JESSICA R</dc:creator>
  <cp:lastModifiedBy>Jessica Wipperfurth</cp:lastModifiedBy>
  <cp:lastPrinted>2020-11-11T16:34:32Z</cp:lastPrinted>
  <dcterms:created xsi:type="dcterms:W3CDTF">2015-06-29T18:52:54Z</dcterms:created>
  <dcterms:modified xsi:type="dcterms:W3CDTF">2023-12-21T19:24:48Z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0x010100B5FFDA6F1300CC48A03B8B6F652101FB</vt:lpwstr>
  </property>
</Properties>
</file>