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32760" windowWidth="28800" windowHeight="11835" activeTab="0"/>
  </bookViews>
  <sheets>
    <sheet name="Year 1" sheetId="1" r:id="rId1"/>
    <sheet name="Year 2" sheetId="2" r:id="rId2"/>
    <sheet name="Budget Summary" sheetId="3" r:id="rId3"/>
    <sheet name="Pick LIsts" sheetId="4" state="hidden" r:id="rId4"/>
  </sheets>
  <definedNames>
    <definedName name="Current_Appt">'Pick LIsts'!$C$1:$C$3</definedName>
    <definedName name="PA_RA">'Pick LIsts'!$E$1:$E$3</definedName>
    <definedName name="Pick_List">'Pick LIsts'!$E$1:$E$3</definedName>
    <definedName name="_xlnm.Print_Area" localSheetId="0">'Year 1'!$A$1:$J$108</definedName>
    <definedName name="_xlnm.Print_Area" localSheetId="1">'Year 2'!$A$1:$J$108</definedName>
    <definedName name="_xlnm.Print_Titles" localSheetId="0">'Year 1'!$1:$1</definedName>
    <definedName name="_xlnm.Print_Titles" localSheetId="1">'Year 2'!$1:$1</definedName>
    <definedName name="Semesters">'Pick LIsts'!$H$1:$H$3</definedName>
    <definedName name="Source">'Pick LIsts'!$J$1:$J$3</definedName>
    <definedName name="Term__Academic_or_Annual">'Pick LIsts'!$C$1:$C$3</definedName>
    <definedName name="UW_MIR_EXT">'Pick LIsts'!$L$1:$L$4</definedName>
    <definedName name="Y_N">'Pick LIsts'!$A$1:$A$3</definedName>
  </definedNames>
  <calcPr fullCalcOnLoad="1"/>
</workbook>
</file>

<file path=xl/sharedStrings.xml><?xml version="1.0" encoding="utf-8"?>
<sst xmlns="http://schemas.openxmlformats.org/spreadsheetml/2006/main" count="292" uniqueCount="100">
  <si>
    <t>PI Salary</t>
  </si>
  <si>
    <t>LTE's</t>
  </si>
  <si>
    <t xml:space="preserve">Fringe Benefits </t>
  </si>
  <si>
    <t>Project Travel - Research Only (Conference travel is not generally supported)</t>
  </si>
  <si>
    <t>Equipment</t>
  </si>
  <si>
    <t>Yes</t>
  </si>
  <si>
    <t>No</t>
  </si>
  <si>
    <t>Pick One</t>
  </si>
  <si>
    <t>Current Appointment</t>
  </si>
  <si>
    <t>Academic</t>
  </si>
  <si>
    <t>Annual</t>
  </si>
  <si>
    <t>Title</t>
  </si>
  <si>
    <t>Requested Salary</t>
  </si>
  <si>
    <t>Name</t>
  </si>
  <si>
    <t>Number of Months</t>
  </si>
  <si>
    <t>% Time</t>
  </si>
  <si>
    <t>Project Assistant</t>
  </si>
  <si>
    <t>Research Assistant</t>
  </si>
  <si>
    <t>Total RA/PA Requested Salary</t>
  </si>
  <si>
    <t>Months Leaving</t>
  </si>
  <si>
    <t>Destination</t>
  </si>
  <si>
    <t>Estimated fare</t>
  </si>
  <si>
    <t>Description</t>
  </si>
  <si>
    <t>Proposed Use</t>
  </si>
  <si>
    <t>Requested Amount</t>
  </si>
  <si>
    <t>Total Value</t>
  </si>
  <si>
    <t>Total Faculty Salaries</t>
  </si>
  <si>
    <t>Period                   (MM/YY - MM/YY)</t>
  </si>
  <si>
    <t>Number of months of support requested</t>
  </si>
  <si>
    <t>Total Student Hourly Salaries:</t>
  </si>
  <si>
    <t>Total Academic Staff Salaries:</t>
  </si>
  <si>
    <t>Total Co-Investigator Salaries:</t>
  </si>
  <si>
    <t>Total LTE Salaries</t>
  </si>
  <si>
    <t>Total PA and RA Salaries:</t>
  </si>
  <si>
    <t>Total Project Travel</t>
  </si>
  <si>
    <t>Total PI Salaries:</t>
  </si>
  <si>
    <t>Total Project Assistant Salaries:</t>
  </si>
  <si>
    <t>Total Research Assistant Salaries:</t>
  </si>
  <si>
    <t>Total LTE's Salaries:</t>
  </si>
  <si>
    <t>Term (Academic or Annual)</t>
  </si>
  <si>
    <t>Supplies and Expenses</t>
  </si>
  <si>
    <t>Total Equipment:</t>
  </si>
  <si>
    <t>Total Project Travel:</t>
  </si>
  <si>
    <t>Total Supplies and Expenses:</t>
  </si>
  <si>
    <t>Total Fringe Benefits:</t>
  </si>
  <si>
    <t>Co-Investigator Salary</t>
  </si>
  <si>
    <t>Academic Staff Salary</t>
  </si>
  <si>
    <t>Research Assistants and Project Assistants Salary</t>
  </si>
  <si>
    <t>Student Hourly Help</t>
  </si>
  <si>
    <t>Tuition Remission</t>
  </si>
  <si>
    <t>Total Number of Semesters for Tuition Remission</t>
  </si>
  <si>
    <t>Tuition Remission Requested</t>
  </si>
  <si>
    <t>Total Tuition:</t>
  </si>
  <si>
    <t>Total Post Doc/Research Associates Salaries:</t>
  </si>
  <si>
    <t>Other Project Travel expense</t>
  </si>
  <si>
    <t>UW 2020 Budget Template - Year 1</t>
  </si>
  <si>
    <t>UW 2020 Budget Template - Year 2</t>
  </si>
  <si>
    <t>UW 2020 Budget Summary</t>
  </si>
  <si>
    <t>Year 1 Totals</t>
  </si>
  <si>
    <t>PI Salaries:</t>
  </si>
  <si>
    <t>Co-Investigator Salaries:</t>
  </si>
  <si>
    <t>Academic Staff Salaries:</t>
  </si>
  <si>
    <t>Student Hourly Salaries:</t>
  </si>
  <si>
    <t>LTE's Salaries:</t>
  </si>
  <si>
    <t>Project Assistant Salaries:</t>
  </si>
  <si>
    <t>Research Assistant Salaries:</t>
  </si>
  <si>
    <t>Tuition:</t>
  </si>
  <si>
    <t>Fringe Benefits:</t>
  </si>
  <si>
    <t>Total Post Docs/Research Associate Salaries:</t>
  </si>
  <si>
    <t>Project Travel:</t>
  </si>
  <si>
    <t>Supplies and Expenses:</t>
  </si>
  <si>
    <t>Equipment:</t>
  </si>
  <si>
    <t>Year 2 Totals</t>
  </si>
  <si>
    <t>Total Requested</t>
  </si>
  <si>
    <t>Postdoctoral Fellows/Research Associates Salaries</t>
  </si>
  <si>
    <t>Postdoctoral Fellows/Research Associates Salaries:</t>
  </si>
  <si>
    <t>Please complete the highlighted cells.  The other cells will then calculate automatically.</t>
  </si>
  <si>
    <t xml:space="preserve">This page automatically pulls data from the Year 1 and Year 2 worksheets. </t>
  </si>
  <si>
    <t>The budget may include faculty salary for summer salary support only. Faculty with 12 month appointments are not eligible for faculty salary support.</t>
  </si>
  <si>
    <t>Student Hourly Request  - UW/MIR</t>
  </si>
  <si>
    <t>UW/MIR</t>
  </si>
  <si>
    <t>Extension</t>
  </si>
  <si>
    <t>Total requested LTE amount - UW/MIR</t>
  </si>
  <si>
    <t>Total PI Salary:</t>
  </si>
  <si>
    <t>MIR</t>
  </si>
  <si>
    <t>UW</t>
  </si>
  <si>
    <t>Total Project Costs:</t>
  </si>
  <si>
    <t>Amount</t>
  </si>
  <si>
    <t>Source</t>
  </si>
  <si>
    <r>
      <t>Additional commitments from other sources:</t>
    </r>
    <r>
      <rPr>
        <sz val="11"/>
        <color theme="1"/>
        <rFont val="Calibri"/>
        <family val="2"/>
      </rPr>
      <t xml:space="preserve"> List any supplemental funding promised to you on the condition that you receive a UW2020 award</t>
    </r>
  </si>
  <si>
    <t>Total Requested from UW2020:</t>
  </si>
  <si>
    <t>Type (RA or PA)</t>
  </si>
  <si>
    <t>% Time Appointment</t>
  </si>
  <si>
    <t>Total requested Supplies and Expenses</t>
  </si>
  <si>
    <t>2019-2020 Full Time Salary</t>
  </si>
  <si>
    <t>x 35.9%</t>
  </si>
  <si>
    <t>x 3.0%</t>
  </si>
  <si>
    <t>x 12.0%</t>
  </si>
  <si>
    <t>x 20.4%</t>
  </si>
  <si>
    <t>x 19.4%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</si>
</sst>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mm/yy\ \-\ mm/yy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wrapText="1"/>
    </xf>
    <xf numFmtId="44" fontId="0" fillId="0" borderId="0" xfId="44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44" fontId="42" fillId="0" borderId="0" xfId="0" applyNumberFormat="1" applyFont="1" applyAlignment="1">
      <alignment/>
    </xf>
    <xf numFmtId="44" fontId="0" fillId="0" borderId="0" xfId="0" applyNumberFormat="1" applyBorder="1" applyAlignment="1">
      <alignment horizontal="center" wrapText="1"/>
    </xf>
    <xf numFmtId="44" fontId="0" fillId="0" borderId="10" xfId="0" applyNumberFormat="1" applyFill="1" applyBorder="1" applyAlignment="1">
      <alignment/>
    </xf>
    <xf numFmtId="0" fontId="43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44" fontId="42" fillId="0" borderId="0" xfId="0" applyNumberFormat="1" applyFont="1" applyFill="1" applyAlignment="1">
      <alignment/>
    </xf>
    <xf numFmtId="44" fontId="0" fillId="0" borderId="10" xfId="44" applyFont="1" applyFill="1" applyBorder="1" applyAlignment="1">
      <alignment/>
    </xf>
    <xf numFmtId="44" fontId="42" fillId="0" borderId="0" xfId="44" applyFont="1" applyAlignment="1">
      <alignment/>
    </xf>
    <xf numFmtId="44" fontId="0" fillId="0" borderId="0" xfId="0" applyNumberFormat="1" applyFill="1" applyBorder="1" applyAlignment="1">
      <alignment/>
    </xf>
    <xf numFmtId="0" fontId="44" fillId="0" borderId="0" xfId="0" applyFont="1" applyAlignment="1">
      <alignment/>
    </xf>
    <xf numFmtId="49" fontId="0" fillId="7" borderId="10" xfId="0" applyNumberFormat="1" applyFill="1" applyBorder="1" applyAlignment="1" applyProtection="1">
      <alignment wrapText="1"/>
      <protection locked="0"/>
    </xf>
    <xf numFmtId="44" fontId="0" fillId="7" borderId="10" xfId="44" applyFon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wrapText="1"/>
      <protection locked="0"/>
    </xf>
    <xf numFmtId="165" fontId="0" fillId="7" borderId="10" xfId="0" applyNumberFormat="1" applyFill="1" applyBorder="1" applyAlignment="1" applyProtection="1">
      <alignment/>
      <protection locked="0"/>
    </xf>
    <xf numFmtId="44" fontId="0" fillId="7" borderId="10" xfId="44" applyNumberFormat="1" applyFont="1" applyFill="1" applyBorder="1" applyAlignment="1" applyProtection="1">
      <alignment/>
      <protection locked="0"/>
    </xf>
    <xf numFmtId="4" fontId="0" fillId="7" borderId="10" xfId="0" applyNumberFormat="1" applyFill="1" applyBorder="1" applyAlignment="1" applyProtection="1">
      <alignment/>
      <protection locked="0"/>
    </xf>
    <xf numFmtId="9" fontId="0" fillId="7" borderId="10" xfId="57" applyFont="1" applyFill="1" applyBorder="1" applyAlignment="1" applyProtection="1">
      <alignment/>
      <protection locked="0"/>
    </xf>
    <xf numFmtId="44" fontId="0" fillId="0" borderId="10" xfId="0" applyNumberFormat="1" applyFill="1" applyBorder="1" applyAlignment="1" applyProtection="1">
      <alignment/>
      <protection/>
    </xf>
    <xf numFmtId="44" fontId="0" fillId="0" borderId="0" xfId="0" applyNumberFormat="1" applyAlignment="1">
      <alignment/>
    </xf>
    <xf numFmtId="44" fontId="43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43" fillId="0" borderId="13" xfId="0" applyFont="1" applyBorder="1" applyAlignment="1">
      <alignment horizontal="right"/>
    </xf>
    <xf numFmtId="44" fontId="43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center" wrapText="1"/>
    </xf>
    <xf numFmtId="10" fontId="0" fillId="7" borderId="10" xfId="57" applyNumberFormat="1" applyFont="1" applyFill="1" applyBorder="1" applyAlignment="1" applyProtection="1">
      <alignment/>
      <protection locked="0"/>
    </xf>
    <xf numFmtId="169" fontId="0" fillId="0" borderId="13" xfId="0" applyNumberFormat="1" applyBorder="1" applyAlignment="1">
      <alignment/>
    </xf>
    <xf numFmtId="169" fontId="42" fillId="0" borderId="13" xfId="0" applyNumberFormat="1" applyFont="1" applyBorder="1" applyAlignment="1">
      <alignment/>
    </xf>
    <xf numFmtId="169" fontId="0" fillId="0" borderId="13" xfId="0" applyNumberFormat="1" applyFill="1" applyBorder="1" applyAlignment="1">
      <alignment/>
    </xf>
    <xf numFmtId="169" fontId="46" fillId="0" borderId="13" xfId="0" applyNumberFormat="1" applyFont="1" applyFill="1" applyBorder="1" applyAlignment="1">
      <alignment/>
    </xf>
    <xf numFmtId="169" fontId="46" fillId="0" borderId="13" xfId="0" applyNumberFormat="1" applyFont="1" applyBorder="1" applyAlignment="1">
      <alignment/>
    </xf>
    <xf numFmtId="169" fontId="43" fillId="0" borderId="13" xfId="0" applyNumberFormat="1" applyFont="1" applyBorder="1" applyAlignment="1">
      <alignment/>
    </xf>
    <xf numFmtId="49" fontId="0" fillId="7" borderId="11" xfId="0" applyNumberFormat="1" applyFill="1" applyBorder="1" applyAlignment="1" applyProtection="1">
      <alignment wrapText="1"/>
      <protection locked="0"/>
    </xf>
    <xf numFmtId="49" fontId="0" fillId="7" borderId="14" xfId="0" applyNumberFormat="1" applyFill="1" applyBorder="1" applyAlignment="1" applyProtection="1">
      <alignment wrapText="1"/>
      <protection locked="0"/>
    </xf>
    <xf numFmtId="49" fontId="0" fillId="7" borderId="12" xfId="0" applyNumberForma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4" fontId="0" fillId="7" borderId="11" xfId="0" applyNumberFormat="1" applyFill="1" applyBorder="1" applyAlignment="1" applyProtection="1">
      <alignment horizontal="center" wrapText="1"/>
      <protection locked="0"/>
    </xf>
    <xf numFmtId="44" fontId="0" fillId="7" borderId="12" xfId="0" applyNumberForma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44" fontId="0" fillId="7" borderId="10" xfId="0" applyNumberForma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20.57421875" style="0" customWidth="1"/>
    <col min="4" max="4" width="13.421875" style="0" customWidth="1"/>
    <col min="5" max="5" width="17.14062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6.7109375" style="0" customWidth="1"/>
    <col min="10" max="10" width="11.7109375" style="0" customWidth="1"/>
  </cols>
  <sheetData>
    <row r="1" ht="15.75">
      <c r="A1" s="22" t="s">
        <v>55</v>
      </c>
    </row>
    <row r="2" ht="6.75" customHeight="1"/>
    <row r="3" s="11" customFormat="1" ht="15">
      <c r="A3" s="11" t="s">
        <v>76</v>
      </c>
    </row>
    <row r="4" ht="6.75" customHeight="1"/>
    <row r="5" ht="15">
      <c r="A5" t="s">
        <v>0</v>
      </c>
    </row>
    <row r="6" ht="15">
      <c r="A6" s="37" t="s">
        <v>78</v>
      </c>
    </row>
    <row r="7" ht="15">
      <c r="A7" s="37"/>
    </row>
    <row r="8" spans="2:7" ht="63" customHeight="1">
      <c r="B8" s="1" t="s">
        <v>11</v>
      </c>
      <c r="C8" s="1" t="s">
        <v>13</v>
      </c>
      <c r="D8" s="1" t="s">
        <v>94</v>
      </c>
      <c r="E8" s="1" t="s">
        <v>8</v>
      </c>
      <c r="F8" s="1" t="s">
        <v>28</v>
      </c>
      <c r="G8" s="1" t="s">
        <v>26</v>
      </c>
    </row>
    <row r="9" spans="2:7" ht="15">
      <c r="B9" s="26"/>
      <c r="C9" s="26"/>
      <c r="D9" s="28">
        <v>0</v>
      </c>
      <c r="E9" s="25" t="s">
        <v>7</v>
      </c>
      <c r="F9" s="29">
        <v>0</v>
      </c>
      <c r="G9" s="19">
        <f>IF(E9="Academic",D9/9*F9,IF(E9="Annual",D9/12*F9,0))</f>
        <v>0</v>
      </c>
    </row>
    <row r="10" spans="6:7" ht="15">
      <c r="F10" s="12" t="s">
        <v>35</v>
      </c>
      <c r="G10" s="20">
        <f>G9</f>
        <v>0</v>
      </c>
    </row>
    <row r="11" ht="15">
      <c r="A11" t="s">
        <v>45</v>
      </c>
    </row>
    <row r="12" spans="1:2" ht="15">
      <c r="A12" s="37" t="s">
        <v>78</v>
      </c>
      <c r="B12" s="11"/>
    </row>
    <row r="13" spans="1:2" ht="15">
      <c r="A13" s="37"/>
      <c r="B13" s="11"/>
    </row>
    <row r="14" spans="2:7" ht="60">
      <c r="B14" s="1" t="s">
        <v>11</v>
      </c>
      <c r="C14" s="1" t="s">
        <v>13</v>
      </c>
      <c r="D14" s="1" t="s">
        <v>94</v>
      </c>
      <c r="E14" s="1" t="s">
        <v>8</v>
      </c>
      <c r="F14" s="1" t="s">
        <v>28</v>
      </c>
      <c r="G14" s="1" t="s">
        <v>26</v>
      </c>
    </row>
    <row r="15" spans="2:7" ht="15">
      <c r="B15" s="26"/>
      <c r="C15" s="26"/>
      <c r="D15" s="28">
        <v>0</v>
      </c>
      <c r="E15" s="25" t="s">
        <v>7</v>
      </c>
      <c r="F15" s="29">
        <v>0</v>
      </c>
      <c r="G15" s="19">
        <f aca="true" t="shared" si="0" ref="G15:G24">IF(E15="Academic",D15/9*F15,IF(E15="Annual",D15/12*F15,0))</f>
        <v>0</v>
      </c>
    </row>
    <row r="16" spans="2:7" ht="15">
      <c r="B16" s="26"/>
      <c r="C16" s="26"/>
      <c r="D16" s="28">
        <v>0</v>
      </c>
      <c r="E16" s="25" t="s">
        <v>7</v>
      </c>
      <c r="F16" s="29">
        <v>0</v>
      </c>
      <c r="G16" s="19">
        <f t="shared" si="0"/>
        <v>0</v>
      </c>
    </row>
    <row r="17" spans="2:7" ht="15">
      <c r="B17" s="26"/>
      <c r="C17" s="26"/>
      <c r="D17" s="28">
        <v>0</v>
      </c>
      <c r="E17" s="25" t="s">
        <v>7</v>
      </c>
      <c r="F17" s="29">
        <v>0</v>
      </c>
      <c r="G17" s="19">
        <f t="shared" si="0"/>
        <v>0</v>
      </c>
    </row>
    <row r="18" spans="2:7" ht="15">
      <c r="B18" s="26"/>
      <c r="C18" s="26"/>
      <c r="D18" s="28">
        <v>0</v>
      </c>
      <c r="E18" s="25" t="s">
        <v>7</v>
      </c>
      <c r="F18" s="29">
        <v>0</v>
      </c>
      <c r="G18" s="19">
        <f t="shared" si="0"/>
        <v>0</v>
      </c>
    </row>
    <row r="19" spans="2:7" ht="15">
      <c r="B19" s="26"/>
      <c r="C19" s="26"/>
      <c r="D19" s="28">
        <v>0</v>
      </c>
      <c r="E19" s="25" t="s">
        <v>7</v>
      </c>
      <c r="F19" s="29">
        <v>0</v>
      </c>
      <c r="G19" s="19">
        <f t="shared" si="0"/>
        <v>0</v>
      </c>
    </row>
    <row r="20" spans="2:7" ht="15">
      <c r="B20" s="26"/>
      <c r="C20" s="26"/>
      <c r="D20" s="28">
        <v>0</v>
      </c>
      <c r="E20" s="25" t="s">
        <v>7</v>
      </c>
      <c r="F20" s="29">
        <v>0</v>
      </c>
      <c r="G20" s="19">
        <f t="shared" si="0"/>
        <v>0</v>
      </c>
    </row>
    <row r="21" spans="2:7" ht="15">
      <c r="B21" s="26"/>
      <c r="C21" s="26"/>
      <c r="D21" s="28">
        <v>0</v>
      </c>
      <c r="E21" s="25" t="s">
        <v>7</v>
      </c>
      <c r="F21" s="29">
        <v>0</v>
      </c>
      <c r="G21" s="19">
        <f t="shared" si="0"/>
        <v>0</v>
      </c>
    </row>
    <row r="22" spans="2:7" ht="15">
      <c r="B22" s="26"/>
      <c r="C22" s="26"/>
      <c r="D22" s="28">
        <v>0</v>
      </c>
      <c r="E22" s="25" t="s">
        <v>7</v>
      </c>
      <c r="F22" s="29">
        <v>0</v>
      </c>
      <c r="G22" s="19">
        <f t="shared" si="0"/>
        <v>0</v>
      </c>
    </row>
    <row r="23" spans="2:7" ht="15">
      <c r="B23" s="26"/>
      <c r="C23" s="26"/>
      <c r="D23" s="28">
        <v>0</v>
      </c>
      <c r="E23" s="25" t="s">
        <v>7</v>
      </c>
      <c r="F23" s="29">
        <v>0</v>
      </c>
      <c r="G23" s="19">
        <f t="shared" si="0"/>
        <v>0</v>
      </c>
    </row>
    <row r="24" spans="2:7" ht="15">
      <c r="B24" s="26"/>
      <c r="C24" s="26"/>
      <c r="D24" s="28">
        <v>0</v>
      </c>
      <c r="E24" s="25" t="s">
        <v>7</v>
      </c>
      <c r="F24" s="29">
        <v>0</v>
      </c>
      <c r="G24" s="19">
        <f t="shared" si="0"/>
        <v>0</v>
      </c>
    </row>
    <row r="25" spans="5:7" ht="15">
      <c r="E25" s="11"/>
      <c r="F25" s="12" t="s">
        <v>31</v>
      </c>
      <c r="G25" s="13">
        <f>G22+G21+G15+G23+G24+G20+G19+G18+G17+G16</f>
        <v>0</v>
      </c>
    </row>
    <row r="26" ht="15">
      <c r="A26" t="s">
        <v>46</v>
      </c>
    </row>
    <row r="27" ht="15">
      <c r="A27" s="37"/>
    </row>
    <row r="28" spans="2:7" ht="60">
      <c r="B28" s="1" t="s">
        <v>11</v>
      </c>
      <c r="C28" s="1" t="s">
        <v>13</v>
      </c>
      <c r="D28" s="1" t="s">
        <v>94</v>
      </c>
      <c r="E28" s="1" t="s">
        <v>92</v>
      </c>
      <c r="F28" s="1" t="s">
        <v>28</v>
      </c>
      <c r="G28" s="1" t="s">
        <v>26</v>
      </c>
    </row>
    <row r="29" spans="2:7" ht="15">
      <c r="B29" s="26"/>
      <c r="C29" s="26"/>
      <c r="D29" s="28">
        <v>0</v>
      </c>
      <c r="E29" s="30">
        <v>0</v>
      </c>
      <c r="F29" s="29">
        <v>0</v>
      </c>
      <c r="G29" s="19">
        <f>(D29*E29)/12*F29</f>
        <v>0</v>
      </c>
    </row>
    <row r="30" spans="2:7" ht="15">
      <c r="B30" s="26"/>
      <c r="C30" s="26"/>
      <c r="D30" s="28">
        <v>0</v>
      </c>
      <c r="E30" s="30">
        <v>0</v>
      </c>
      <c r="F30" s="29">
        <v>0</v>
      </c>
      <c r="G30" s="19">
        <f aca="true" t="shared" si="1" ref="G30:G38">(D30*E30)/12*F30</f>
        <v>0</v>
      </c>
    </row>
    <row r="31" spans="2:7" ht="15">
      <c r="B31" s="26"/>
      <c r="C31" s="26"/>
      <c r="D31" s="28">
        <v>0</v>
      </c>
      <c r="E31" s="30">
        <v>0</v>
      </c>
      <c r="F31" s="29">
        <v>0</v>
      </c>
      <c r="G31" s="19">
        <f t="shared" si="1"/>
        <v>0</v>
      </c>
    </row>
    <row r="32" spans="2:7" ht="15">
      <c r="B32" s="26"/>
      <c r="C32" s="26"/>
      <c r="D32" s="28">
        <v>0</v>
      </c>
      <c r="E32" s="30">
        <v>0</v>
      </c>
      <c r="F32" s="29">
        <v>0</v>
      </c>
      <c r="G32" s="19">
        <f t="shared" si="1"/>
        <v>0</v>
      </c>
    </row>
    <row r="33" spans="2:7" ht="15">
      <c r="B33" s="26"/>
      <c r="C33" s="26"/>
      <c r="D33" s="28">
        <v>0</v>
      </c>
      <c r="E33" s="30">
        <v>0</v>
      </c>
      <c r="F33" s="29">
        <v>0</v>
      </c>
      <c r="G33" s="19">
        <f t="shared" si="1"/>
        <v>0</v>
      </c>
    </row>
    <row r="34" spans="2:7" ht="15">
      <c r="B34" s="26"/>
      <c r="C34" s="26"/>
      <c r="D34" s="28">
        <v>0</v>
      </c>
      <c r="E34" s="30">
        <v>0</v>
      </c>
      <c r="F34" s="29">
        <v>0</v>
      </c>
      <c r="G34" s="19">
        <f t="shared" si="1"/>
        <v>0</v>
      </c>
    </row>
    <row r="35" spans="2:7" ht="15">
      <c r="B35" s="26"/>
      <c r="C35" s="26"/>
      <c r="D35" s="28">
        <v>0</v>
      </c>
      <c r="E35" s="30">
        <v>0</v>
      </c>
      <c r="F35" s="29">
        <v>0</v>
      </c>
      <c r="G35" s="19">
        <f t="shared" si="1"/>
        <v>0</v>
      </c>
    </row>
    <row r="36" spans="2:7" ht="15">
      <c r="B36" s="26"/>
      <c r="C36" s="26"/>
      <c r="D36" s="28">
        <v>0</v>
      </c>
      <c r="E36" s="30">
        <v>0</v>
      </c>
      <c r="F36" s="29">
        <v>0</v>
      </c>
      <c r="G36" s="19">
        <f t="shared" si="1"/>
        <v>0</v>
      </c>
    </row>
    <row r="37" spans="2:7" ht="15">
      <c r="B37" s="26"/>
      <c r="C37" s="26"/>
      <c r="D37" s="28">
        <v>0</v>
      </c>
      <c r="E37" s="30">
        <v>0</v>
      </c>
      <c r="F37" s="29">
        <v>0</v>
      </c>
      <c r="G37" s="19">
        <f t="shared" si="1"/>
        <v>0</v>
      </c>
    </row>
    <row r="38" spans="2:7" ht="15">
      <c r="B38" s="26"/>
      <c r="C38" s="26"/>
      <c r="D38" s="28">
        <v>0</v>
      </c>
      <c r="E38" s="30">
        <v>0</v>
      </c>
      <c r="F38" s="29">
        <v>0</v>
      </c>
      <c r="G38" s="19">
        <f t="shared" si="1"/>
        <v>0</v>
      </c>
    </row>
    <row r="39" spans="5:7" ht="15">
      <c r="E39" s="11"/>
      <c r="F39" s="12" t="s">
        <v>30</v>
      </c>
      <c r="G39" s="13">
        <f>G36+G35+G29+G37+G38+G30+G31+G32+G33+G34</f>
        <v>0</v>
      </c>
    </row>
    <row r="40" ht="15">
      <c r="A40" t="s">
        <v>48</v>
      </c>
    </row>
    <row r="41" spans="2:3" ht="15">
      <c r="B41" s="58" t="s">
        <v>79</v>
      </c>
      <c r="C41" s="58"/>
    </row>
    <row r="42" spans="2:3" ht="15">
      <c r="B42" s="56">
        <v>0</v>
      </c>
      <c r="C42" s="57"/>
    </row>
    <row r="43" spans="2:7" ht="15">
      <c r="B43" s="14"/>
      <c r="C43" s="14"/>
      <c r="D43" s="40"/>
      <c r="E43" s="11"/>
      <c r="F43" s="12" t="s">
        <v>29</v>
      </c>
      <c r="G43" s="13">
        <f>B42</f>
        <v>0</v>
      </c>
    </row>
    <row r="44" spans="1:8" ht="15">
      <c r="A44" t="s">
        <v>1</v>
      </c>
      <c r="B44" s="14"/>
      <c r="C44" s="14"/>
      <c r="D44" s="40"/>
      <c r="F44" s="11"/>
      <c r="G44" s="12"/>
      <c r="H44" s="13"/>
    </row>
    <row r="45" spans="2:3" ht="15">
      <c r="B45" s="58" t="s">
        <v>82</v>
      </c>
      <c r="C45" s="58"/>
    </row>
    <row r="46" spans="2:3" ht="15">
      <c r="B46" s="59">
        <v>0</v>
      </c>
      <c r="C46" s="59"/>
    </row>
    <row r="47" spans="6:7" ht="15">
      <c r="F47" s="12" t="s">
        <v>38</v>
      </c>
      <c r="G47" s="13">
        <f>B46</f>
        <v>0</v>
      </c>
    </row>
    <row r="48" ht="15">
      <c r="A48" t="s">
        <v>47</v>
      </c>
    </row>
    <row r="49" spans="2:9" ht="45.75" customHeight="1">
      <c r="B49" s="1" t="s">
        <v>39</v>
      </c>
      <c r="C49" s="1" t="s">
        <v>91</v>
      </c>
      <c r="D49" s="1" t="s">
        <v>14</v>
      </c>
      <c r="E49" s="1" t="s">
        <v>15</v>
      </c>
      <c r="F49" s="1" t="s">
        <v>18</v>
      </c>
      <c r="G49" s="1" t="s">
        <v>49</v>
      </c>
      <c r="H49" s="1" t="s">
        <v>50</v>
      </c>
      <c r="I49" s="1" t="s">
        <v>51</v>
      </c>
    </row>
    <row r="50" spans="2:9" ht="15">
      <c r="B50" s="25" t="s">
        <v>7</v>
      </c>
      <c r="C50" s="25" t="s">
        <v>7</v>
      </c>
      <c r="D50" s="29"/>
      <c r="E50" s="41"/>
      <c r="F50" s="19">
        <f>IF((AND(B50="Academic",C50="Project Assistant")),36700*E50/9*D50,0)+IF((AND(B50="Annual",C50="Project Assistant")),44854*E50/12*D50,0)+IF((AND(B50="Academic",C50="Research Assistant")),37224*E50/9*D50,0)+IF((AND(B50="Annual",C50="Research Assistant")),49632*E50/12*D50,0)</f>
        <v>0</v>
      </c>
      <c r="G50" s="26" t="s">
        <v>7</v>
      </c>
      <c r="H50" s="25"/>
      <c r="I50" s="19">
        <f aca="true" t="shared" si="2" ref="I50:I59">IF(G50="Yes",H50*6000,0)</f>
        <v>0</v>
      </c>
    </row>
    <row r="51" spans="2:9" ht="15">
      <c r="B51" s="25" t="s">
        <v>7</v>
      </c>
      <c r="C51" s="25" t="s">
        <v>7</v>
      </c>
      <c r="D51" s="29"/>
      <c r="E51" s="41"/>
      <c r="F51" s="19">
        <f>IF((AND(B51="Academic",C51="Project Assistant")),36700*E51/9*D51,0)+IF((AND(B51="Annual",C51="Project Assistant")),44854*E51/12*D51,0)+IF((AND(B51="Academic",C51="Research Assistant")),37224*E51/9*D51,0)+IF((AND(B51="Annual",C51="Research Assistant")),49632*E51/12*D51,0)</f>
        <v>0</v>
      </c>
      <c r="G51" s="26" t="s">
        <v>7</v>
      </c>
      <c r="H51" s="25"/>
      <c r="I51" s="19">
        <f t="shared" si="2"/>
        <v>0</v>
      </c>
    </row>
    <row r="52" spans="2:9" ht="15">
      <c r="B52" s="25" t="s">
        <v>7</v>
      </c>
      <c r="C52" s="25" t="s">
        <v>7</v>
      </c>
      <c r="D52" s="29"/>
      <c r="E52" s="41"/>
      <c r="F52" s="19">
        <f>IF((AND(B52="Academic",C52="Project Assistant")),36700*E52/9*D52,0)+IF((AND(B52="Annual",C52="Project Assistant")),44854*E52/12*D52,0)+IF((AND(B52="Academic",C52="Research Assistant")),37224*E52/9*D52,0)+IF((AND(B52="Annual",C52="Research Assistant")),49632*E52/12*D52,0)</f>
        <v>0</v>
      </c>
      <c r="G52" s="26" t="s">
        <v>7</v>
      </c>
      <c r="H52" s="25"/>
      <c r="I52" s="19">
        <f t="shared" si="2"/>
        <v>0</v>
      </c>
    </row>
    <row r="53" spans="2:9" ht="15">
      <c r="B53" s="25" t="s">
        <v>7</v>
      </c>
      <c r="C53" s="25" t="s">
        <v>7</v>
      </c>
      <c r="D53" s="29"/>
      <c r="E53" s="41"/>
      <c r="F53" s="19">
        <f>IF((AND(B53="Academic",C53="Project Assistant")),36700*E53/9*D53,0)+IF((AND(B53="Annual",C53="Project Assistant")),44854*E53/12*D53,0)+IF((AND(B53="Academic",C53="Research Assistant")),37224*E53/9*D53,0)+IF((AND(B53="Annual",C53="Research Assistant")),49632*E53/12*D53,0)</f>
        <v>0</v>
      </c>
      <c r="G53" s="26" t="s">
        <v>7</v>
      </c>
      <c r="H53" s="25"/>
      <c r="I53" s="19">
        <f t="shared" si="2"/>
        <v>0</v>
      </c>
    </row>
    <row r="54" spans="2:9" ht="15">
      <c r="B54" s="25" t="s">
        <v>7</v>
      </c>
      <c r="C54" s="25" t="s">
        <v>7</v>
      </c>
      <c r="D54" s="29"/>
      <c r="E54" s="41"/>
      <c r="F54" s="19">
        <f>IF((AND(B54="Academic",C54="Project Assistant")),36700*E54/9*D54,0)+IF((AND(B54="Annual",C54="Project Assistant")),44854*E54/12*D54,0)+IF((AND(B54="Academic",C54="Research Assistant")),37224*E54/9*D54,0)+IF((AND(B54="Annual",C54="Research Assistant")),49632*E54/12*D54,0)</f>
        <v>0</v>
      </c>
      <c r="G54" s="26" t="s">
        <v>7</v>
      </c>
      <c r="H54" s="25"/>
      <c r="I54" s="19">
        <f t="shared" si="2"/>
        <v>0</v>
      </c>
    </row>
    <row r="55" spans="2:9" ht="15">
      <c r="B55" s="25" t="s">
        <v>7</v>
      </c>
      <c r="C55" s="25" t="s">
        <v>7</v>
      </c>
      <c r="D55" s="29"/>
      <c r="E55" s="41"/>
      <c r="F55" s="19">
        <f>IF((AND(B55="Academic",C55="Project Assistant")),36700*E55/9*D55,0)+IF((AND(B55="Annual",C55="Project Assistant")),44854*E55/12*D55,0)+IF((AND(B55="Academic",C55="Research Assistant")),37224*E55/9*D55,0)+IF((AND(B55="Annual",C55="Research Assistant")),49632*E55/12*D55,0)</f>
        <v>0</v>
      </c>
      <c r="G55" s="26" t="s">
        <v>7</v>
      </c>
      <c r="H55" s="25"/>
      <c r="I55" s="19">
        <f t="shared" si="2"/>
        <v>0</v>
      </c>
    </row>
    <row r="56" spans="2:9" ht="15">
      <c r="B56" s="25" t="s">
        <v>7</v>
      </c>
      <c r="C56" s="25" t="s">
        <v>7</v>
      </c>
      <c r="D56" s="29"/>
      <c r="E56" s="41"/>
      <c r="F56" s="19">
        <f>IF((AND(B56="Academic",C56="Project Assistant")),36700*E56/9*D56,0)+IF((AND(B56="Annual",C56="Project Assistant")),44854*E56/12*D56,0)+IF((AND(B56="Academic",C56="Research Assistant")),37224*E56/9*D56,0)+IF((AND(B56="Annual",C56="Research Assistant")),49632*E56/12*D56,0)</f>
        <v>0</v>
      </c>
      <c r="G56" s="26" t="s">
        <v>7</v>
      </c>
      <c r="H56" s="25"/>
      <c r="I56" s="19">
        <f t="shared" si="2"/>
        <v>0</v>
      </c>
    </row>
    <row r="57" spans="2:9" ht="15">
      <c r="B57" s="25" t="s">
        <v>7</v>
      </c>
      <c r="C57" s="25" t="s">
        <v>7</v>
      </c>
      <c r="D57" s="29"/>
      <c r="E57" s="41"/>
      <c r="F57" s="19">
        <f>IF((AND(B57="Academic",C57="Project Assistant")),36700*E57/9*D57,0)+IF((AND(B57="Annual",C57="Project Assistant")),44854*E57/12*D57,0)+IF((AND(B57="Academic",C57="Research Assistant")),37224*E57/9*D57,0)+IF((AND(B57="Annual",C57="Research Assistant")),49632*E57/12*D57,0)</f>
        <v>0</v>
      </c>
      <c r="G57" s="26" t="s">
        <v>7</v>
      </c>
      <c r="H57" s="25"/>
      <c r="I57" s="19">
        <f t="shared" si="2"/>
        <v>0</v>
      </c>
    </row>
    <row r="58" spans="2:9" ht="15">
      <c r="B58" s="25" t="s">
        <v>7</v>
      </c>
      <c r="C58" s="25" t="s">
        <v>7</v>
      </c>
      <c r="D58" s="29"/>
      <c r="E58" s="41"/>
      <c r="F58" s="19">
        <f>IF((AND(B58="Academic",C58="Project Assistant")),36700*E58/9*D58,0)+IF((AND(B58="Annual",C58="Project Assistant")),44854*E58/12*D58,0)+IF((AND(B58="Academic",C58="Research Assistant")),37224*E58/9*D58,0)+IF((AND(B58="Annual",C58="Research Assistant")),49632*E58/12*D58,0)</f>
        <v>0</v>
      </c>
      <c r="G58" s="26" t="s">
        <v>7</v>
      </c>
      <c r="H58" s="25"/>
      <c r="I58" s="19">
        <f t="shared" si="2"/>
        <v>0</v>
      </c>
    </row>
    <row r="59" spans="2:9" ht="15">
      <c r="B59" s="25" t="s">
        <v>7</v>
      </c>
      <c r="C59" s="25" t="s">
        <v>7</v>
      </c>
      <c r="D59" s="29"/>
      <c r="E59" s="41"/>
      <c r="F59" s="19">
        <f>IF((AND(B59="Academic",C59="Project Assistant")),36700*E59/9*D59,0)+IF((AND(B59="Annual",C59="Project Assistant")),44854*E59/12*D59,0)+IF((AND(B59="Academic",C59="Research Assistant")),37224*E59/9*D59,0)+IF((AND(B59="Annual",C59="Research Assistant")),49632*E59/12*D59,0)</f>
        <v>0</v>
      </c>
      <c r="G59" s="26" t="s">
        <v>7</v>
      </c>
      <c r="H59" s="25"/>
      <c r="I59" s="19">
        <f t="shared" si="2"/>
        <v>0</v>
      </c>
    </row>
    <row r="60" spans="2:9" s="8" customFormat="1" ht="15">
      <c r="B60" s="9"/>
      <c r="C60" s="9"/>
      <c r="D60" s="10"/>
      <c r="E60" s="11"/>
      <c r="F60" s="12" t="s">
        <v>36</v>
      </c>
      <c r="G60" s="18">
        <f>SUMIF(C50:C59,"Project Assistant",F50:F59)</f>
        <v>0</v>
      </c>
      <c r="H60" s="21"/>
      <c r="I60" s="9"/>
    </row>
    <row r="61" spans="2:9" s="8" customFormat="1" ht="15">
      <c r="B61" s="9"/>
      <c r="C61" s="9"/>
      <c r="D61" s="10"/>
      <c r="E61" s="11"/>
      <c r="F61" s="12" t="s">
        <v>37</v>
      </c>
      <c r="G61" s="18">
        <f>SUMIF(C50:C59,"Research Assistant",F50:F59)</f>
        <v>0</v>
      </c>
      <c r="H61" s="9"/>
      <c r="I61" s="9"/>
    </row>
    <row r="62" spans="2:9" s="8" customFormat="1" ht="15">
      <c r="B62" s="9"/>
      <c r="C62" s="9"/>
      <c r="D62" s="10"/>
      <c r="E62" s="11"/>
      <c r="F62" s="12" t="s">
        <v>52</v>
      </c>
      <c r="G62" s="18">
        <f>SUM(I50:I59)</f>
        <v>0</v>
      </c>
      <c r="H62" s="9"/>
      <c r="I62" s="9"/>
    </row>
    <row r="63" ht="15">
      <c r="A63" t="s">
        <v>74</v>
      </c>
    </row>
    <row r="64" spans="2:4" ht="30">
      <c r="B64" s="1" t="s">
        <v>13</v>
      </c>
      <c r="C64" s="1" t="s">
        <v>27</v>
      </c>
      <c r="D64" s="1" t="s">
        <v>12</v>
      </c>
    </row>
    <row r="65" spans="2:4" ht="15">
      <c r="B65" s="26"/>
      <c r="C65" s="27"/>
      <c r="D65" s="28">
        <v>0</v>
      </c>
    </row>
    <row r="66" spans="2:4" ht="15">
      <c r="B66" s="26"/>
      <c r="C66" s="27"/>
      <c r="D66" s="28">
        <v>0</v>
      </c>
    </row>
    <row r="67" spans="2:4" ht="15">
      <c r="B67" s="26"/>
      <c r="C67" s="27"/>
      <c r="D67" s="28">
        <v>0</v>
      </c>
    </row>
    <row r="68" spans="2:4" ht="15">
      <c r="B68" s="26"/>
      <c r="C68" s="27"/>
      <c r="D68" s="28">
        <v>0</v>
      </c>
    </row>
    <row r="69" spans="2:4" ht="15">
      <c r="B69" s="26"/>
      <c r="C69" s="27"/>
      <c r="D69" s="28">
        <v>0</v>
      </c>
    </row>
    <row r="70" spans="2:7" ht="15">
      <c r="B70" s="9"/>
      <c r="C70" s="7"/>
      <c r="D70" s="6"/>
      <c r="E70" s="11"/>
      <c r="F70" s="12" t="s">
        <v>68</v>
      </c>
      <c r="G70" s="18">
        <f>D69+D68+D67+D66+D65</f>
        <v>0</v>
      </c>
    </row>
    <row r="71" ht="15">
      <c r="A71" t="s">
        <v>2</v>
      </c>
    </row>
    <row r="72" spans="2:6" ht="15">
      <c r="B72" s="2" t="s">
        <v>83</v>
      </c>
      <c r="C72" s="3"/>
      <c r="D72" s="15">
        <f>G10</f>
        <v>0</v>
      </c>
      <c r="E72" s="5" t="s">
        <v>95</v>
      </c>
      <c r="F72" s="15">
        <f>D72*0.359</f>
        <v>0</v>
      </c>
    </row>
    <row r="73" spans="2:6" ht="15">
      <c r="B73" s="2" t="s">
        <v>31</v>
      </c>
      <c r="C73" s="3"/>
      <c r="D73" s="15">
        <f>G25</f>
        <v>0</v>
      </c>
      <c r="E73" s="5" t="s">
        <v>95</v>
      </c>
      <c r="F73" s="15">
        <f>D73*0.359</f>
        <v>0</v>
      </c>
    </row>
    <row r="74" spans="2:6" ht="15">
      <c r="B74" s="2" t="s">
        <v>30</v>
      </c>
      <c r="C74" s="3"/>
      <c r="D74" s="15">
        <f>G39</f>
        <v>0</v>
      </c>
      <c r="E74" s="5" t="s">
        <v>95</v>
      </c>
      <c r="F74" s="15">
        <f>D74*0.359</f>
        <v>0</v>
      </c>
    </row>
    <row r="75" spans="2:6" ht="15">
      <c r="B75" s="2" t="s">
        <v>29</v>
      </c>
      <c r="C75" s="3"/>
      <c r="D75" s="15">
        <f>G43</f>
        <v>0</v>
      </c>
      <c r="E75" s="5" t="s">
        <v>96</v>
      </c>
      <c r="F75" s="17">
        <f>D75*0.03</f>
        <v>0</v>
      </c>
    </row>
    <row r="76" spans="2:6" ht="15">
      <c r="B76" s="2" t="s">
        <v>32</v>
      </c>
      <c r="C76" s="3"/>
      <c r="D76" s="15">
        <f>G47</f>
        <v>0</v>
      </c>
      <c r="E76" s="5" t="s">
        <v>97</v>
      </c>
      <c r="F76" s="17">
        <f>D76*0.12</f>
        <v>0</v>
      </c>
    </row>
    <row r="77" spans="2:6" ht="15">
      <c r="B77" s="4" t="s">
        <v>33</v>
      </c>
      <c r="C77" s="3"/>
      <c r="D77" s="15">
        <f>G61+G60</f>
        <v>0</v>
      </c>
      <c r="E77" s="5" t="s">
        <v>98</v>
      </c>
      <c r="F77" s="15">
        <f>D77*0.204</f>
        <v>0</v>
      </c>
    </row>
    <row r="78" spans="2:6" ht="15">
      <c r="B78" s="2" t="s">
        <v>53</v>
      </c>
      <c r="C78" s="3"/>
      <c r="D78" s="15">
        <f>G70</f>
        <v>0</v>
      </c>
      <c r="E78" s="5" t="s">
        <v>99</v>
      </c>
      <c r="F78" s="17">
        <f>D78*0.194</f>
        <v>0</v>
      </c>
    </row>
    <row r="79" spans="6:7" ht="15">
      <c r="F79" s="12" t="s">
        <v>44</v>
      </c>
      <c r="G79" s="13">
        <f>F78+F77+F76+F75+F74+F73+F72</f>
        <v>0</v>
      </c>
    </row>
    <row r="80" ht="15">
      <c r="A80" t="s">
        <v>3</v>
      </c>
    </row>
    <row r="81" spans="2:6" ht="30">
      <c r="B81" s="1" t="s">
        <v>19</v>
      </c>
      <c r="C81" s="1" t="s">
        <v>20</v>
      </c>
      <c r="D81" s="1" t="s">
        <v>21</v>
      </c>
      <c r="E81" s="1" t="s">
        <v>54</v>
      </c>
      <c r="F81" s="1" t="s">
        <v>34</v>
      </c>
    </row>
    <row r="82" spans="2:6" ht="15">
      <c r="B82" s="25"/>
      <c r="C82" s="25"/>
      <c r="D82" s="24">
        <v>0</v>
      </c>
      <c r="E82" s="24">
        <v>0</v>
      </c>
      <c r="F82" s="31">
        <f>E82+D82</f>
        <v>0</v>
      </c>
    </row>
    <row r="83" spans="2:6" ht="15">
      <c r="B83" s="25"/>
      <c r="C83" s="25"/>
      <c r="D83" s="24">
        <v>0</v>
      </c>
      <c r="E83" s="24">
        <v>0</v>
      </c>
      <c r="F83" s="31">
        <f>E83+D83</f>
        <v>0</v>
      </c>
    </row>
    <row r="84" spans="6:7" ht="15">
      <c r="F84" s="12" t="s">
        <v>42</v>
      </c>
      <c r="G84" s="13">
        <f>F83+F82</f>
        <v>0</v>
      </c>
    </row>
    <row r="85" ht="15">
      <c r="A85" t="s">
        <v>40</v>
      </c>
    </row>
    <row r="86" spans="2:3" ht="15">
      <c r="B86" s="54" t="s">
        <v>93</v>
      </c>
      <c r="C86" s="55"/>
    </row>
    <row r="87" spans="2:3" ht="15">
      <c r="B87" s="56">
        <v>0</v>
      </c>
      <c r="C87" s="57"/>
    </row>
    <row r="88" spans="6:7" ht="15">
      <c r="F88" s="12" t="s">
        <v>43</v>
      </c>
      <c r="G88" s="13">
        <f>B87</f>
        <v>0</v>
      </c>
    </row>
    <row r="89" ht="15">
      <c r="A89" t="s">
        <v>4</v>
      </c>
    </row>
    <row r="90" spans="2:5" ht="30">
      <c r="B90" s="1" t="s">
        <v>22</v>
      </c>
      <c r="C90" s="1" t="s">
        <v>23</v>
      </c>
      <c r="D90" s="1" t="s">
        <v>25</v>
      </c>
      <c r="E90" s="1" t="s">
        <v>24</v>
      </c>
    </row>
    <row r="91" spans="2:5" ht="15">
      <c r="B91" s="23"/>
      <c r="C91" s="23"/>
      <c r="D91" s="24">
        <v>0</v>
      </c>
      <c r="E91" s="24">
        <v>0</v>
      </c>
    </row>
    <row r="92" spans="2:5" ht="15">
      <c r="B92" s="23"/>
      <c r="C92" s="23"/>
      <c r="D92" s="24">
        <v>0</v>
      </c>
      <c r="E92" s="24">
        <v>0</v>
      </c>
    </row>
    <row r="93" spans="2:5" ht="15">
      <c r="B93" s="23"/>
      <c r="C93" s="23"/>
      <c r="D93" s="24">
        <v>0</v>
      </c>
      <c r="E93" s="24">
        <v>0</v>
      </c>
    </row>
    <row r="94" spans="2:5" ht="15">
      <c r="B94" s="23"/>
      <c r="C94" s="23"/>
      <c r="D94" s="24">
        <v>0</v>
      </c>
      <c r="E94" s="24">
        <v>0</v>
      </c>
    </row>
    <row r="95" spans="4:7" ht="15">
      <c r="D95" s="8"/>
      <c r="F95" s="12" t="s">
        <v>41</v>
      </c>
      <c r="G95" s="13">
        <f>E91+E93+E94+E92</f>
        <v>0</v>
      </c>
    </row>
    <row r="97" spans="1:4" ht="15">
      <c r="A97" s="16" t="s">
        <v>86</v>
      </c>
      <c r="B97" s="16"/>
      <c r="C97" s="33">
        <f>G95+G88+G84+G79+G70+G62+G61+G60+G47+G43+G39+G25+G10</f>
        <v>0</v>
      </c>
      <c r="D97" s="39"/>
    </row>
    <row r="99" ht="15">
      <c r="A99" s="16" t="s">
        <v>89</v>
      </c>
    </row>
    <row r="100" spans="2:6" ht="15">
      <c r="B100" s="1" t="s">
        <v>87</v>
      </c>
      <c r="C100" s="51" t="s">
        <v>88</v>
      </c>
      <c r="D100" s="52"/>
      <c r="E100" s="52"/>
      <c r="F100" s="53"/>
    </row>
    <row r="101" spans="2:6" ht="15">
      <c r="B101" s="23"/>
      <c r="C101" s="48"/>
      <c r="D101" s="49"/>
      <c r="E101" s="49"/>
      <c r="F101" s="50"/>
    </row>
    <row r="102" spans="2:6" ht="15">
      <c r="B102" s="23"/>
      <c r="C102" s="48"/>
      <c r="D102" s="49"/>
      <c r="E102" s="49"/>
      <c r="F102" s="50"/>
    </row>
    <row r="103" spans="2:6" ht="15">
      <c r="B103" s="23"/>
      <c r="C103" s="48"/>
      <c r="D103" s="49"/>
      <c r="E103" s="49"/>
      <c r="F103" s="50"/>
    </row>
    <row r="104" spans="2:6" ht="15">
      <c r="B104" s="23"/>
      <c r="C104" s="48"/>
      <c r="D104" s="49"/>
      <c r="E104" s="49"/>
      <c r="F104" s="50"/>
    </row>
    <row r="105" spans="2:6" ht="15">
      <c r="B105" s="23"/>
      <c r="C105" s="48"/>
      <c r="D105" s="49"/>
      <c r="E105" s="49"/>
      <c r="F105" s="50"/>
    </row>
  </sheetData>
  <sheetProtection/>
  <protectedRanges>
    <protectedRange sqref="B9:F9 D29:D38 F29:F38 D15:F24" name="Range1"/>
  </protectedRanges>
  <mergeCells count="12">
    <mergeCell ref="B86:C86"/>
    <mergeCell ref="B87:C87"/>
    <mergeCell ref="B41:C41"/>
    <mergeCell ref="B42:C42"/>
    <mergeCell ref="B45:C45"/>
    <mergeCell ref="B46:C46"/>
    <mergeCell ref="C105:F105"/>
    <mergeCell ref="C100:F100"/>
    <mergeCell ref="C101:F101"/>
    <mergeCell ref="C102:F102"/>
    <mergeCell ref="C103:F103"/>
    <mergeCell ref="C104:F104"/>
  </mergeCells>
  <dataValidations count="4">
    <dataValidation type="list" allowBlank="1" showInputMessage="1" showErrorMessage="1" sqref="E9 E15:E24 B50:B59">
      <formula1>Current_Appt</formula1>
    </dataValidation>
    <dataValidation type="list" allowBlank="1" showInputMessage="1" showErrorMessage="1" sqref="C50:C59">
      <formula1>PA_RA</formula1>
    </dataValidation>
    <dataValidation type="list" allowBlank="1" showInputMessage="1" showErrorMessage="1" sqref="G50:G59">
      <formula1>Y_N</formula1>
    </dataValidation>
    <dataValidation type="list" allowBlank="1" showInputMessage="1" showErrorMessage="1" sqref="H50:H59">
      <formula1>Semesters</formula1>
    </dataValidation>
  </dataValidations>
  <printOptions/>
  <pageMargins left="0.25" right="0.25" top="0.75" bottom="0.75" header="0.3" footer="0.3"/>
  <pageSetup horizontalDpi="1200" verticalDpi="1200" orientation="landscape" scale="81" r:id="rId1"/>
  <rowBreaks count="2" manualBreakCount="2">
    <brk id="39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20.57421875" style="0" customWidth="1"/>
    <col min="4" max="4" width="13.421875" style="0" customWidth="1"/>
    <col min="5" max="5" width="17.14062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6.7109375" style="0" customWidth="1"/>
    <col min="10" max="10" width="11.7109375" style="0" customWidth="1"/>
  </cols>
  <sheetData>
    <row r="1" ht="15.75">
      <c r="A1" s="22" t="s">
        <v>56</v>
      </c>
    </row>
    <row r="2" ht="6.75" customHeight="1"/>
    <row r="3" s="11" customFormat="1" ht="15">
      <c r="A3" s="11" t="s">
        <v>76</v>
      </c>
    </row>
    <row r="4" ht="6.75" customHeight="1"/>
    <row r="5" ht="15">
      <c r="A5" t="s">
        <v>0</v>
      </c>
    </row>
    <row r="6" ht="15">
      <c r="A6" s="37" t="s">
        <v>78</v>
      </c>
    </row>
    <row r="7" ht="15">
      <c r="A7" s="37"/>
    </row>
    <row r="8" spans="2:7" ht="46.5" customHeight="1">
      <c r="B8" s="1" t="s">
        <v>11</v>
      </c>
      <c r="C8" s="1" t="s">
        <v>13</v>
      </c>
      <c r="D8" s="1" t="s">
        <v>94</v>
      </c>
      <c r="E8" s="1" t="s">
        <v>8</v>
      </c>
      <c r="F8" s="1" t="s">
        <v>28</v>
      </c>
      <c r="G8" s="1" t="s">
        <v>26</v>
      </c>
    </row>
    <row r="9" spans="2:7" ht="15">
      <c r="B9" s="26"/>
      <c r="C9" s="26"/>
      <c r="D9" s="28">
        <v>0</v>
      </c>
      <c r="E9" s="25" t="s">
        <v>7</v>
      </c>
      <c r="F9" s="29">
        <v>0</v>
      </c>
      <c r="G9" s="19">
        <f>IF(E9="Academic",D9/9*F9,IF(E9="Annual",D9/12*F9,0))</f>
        <v>0</v>
      </c>
    </row>
    <row r="10" spans="6:7" ht="15">
      <c r="F10" s="12" t="s">
        <v>35</v>
      </c>
      <c r="G10" s="20">
        <f>G9</f>
        <v>0</v>
      </c>
    </row>
    <row r="11" ht="15">
      <c r="A11" t="s">
        <v>45</v>
      </c>
    </row>
    <row r="12" spans="1:2" ht="15">
      <c r="A12" s="37" t="s">
        <v>78</v>
      </c>
      <c r="B12" s="11"/>
    </row>
    <row r="13" ht="15">
      <c r="A13" s="37"/>
    </row>
    <row r="14" spans="2:7" ht="60">
      <c r="B14" s="1" t="s">
        <v>11</v>
      </c>
      <c r="C14" s="1" t="s">
        <v>13</v>
      </c>
      <c r="D14" s="1" t="s">
        <v>94</v>
      </c>
      <c r="E14" s="1" t="s">
        <v>8</v>
      </c>
      <c r="F14" s="1" t="s">
        <v>28</v>
      </c>
      <c r="G14" s="1" t="s">
        <v>26</v>
      </c>
    </row>
    <row r="15" spans="2:7" ht="15">
      <c r="B15" s="26"/>
      <c r="C15" s="26"/>
      <c r="D15" s="28">
        <v>0</v>
      </c>
      <c r="E15" s="25" t="s">
        <v>7</v>
      </c>
      <c r="F15" s="29">
        <v>0</v>
      </c>
      <c r="G15" s="19">
        <f aca="true" t="shared" si="0" ref="G15:G24">IF(E15="Academic",D15/9*F15,IF(E15="Annual",D15/12*F15,0))</f>
        <v>0</v>
      </c>
    </row>
    <row r="16" spans="2:7" ht="15">
      <c r="B16" s="26"/>
      <c r="C16" s="26"/>
      <c r="D16" s="28">
        <v>0</v>
      </c>
      <c r="E16" s="25" t="s">
        <v>7</v>
      </c>
      <c r="F16" s="29">
        <v>0</v>
      </c>
      <c r="G16" s="19">
        <f t="shared" si="0"/>
        <v>0</v>
      </c>
    </row>
    <row r="17" spans="2:7" ht="15">
      <c r="B17" s="26"/>
      <c r="C17" s="26"/>
      <c r="D17" s="28">
        <v>0</v>
      </c>
      <c r="E17" s="25" t="s">
        <v>7</v>
      </c>
      <c r="F17" s="29">
        <v>0</v>
      </c>
      <c r="G17" s="19">
        <f t="shared" si="0"/>
        <v>0</v>
      </c>
    </row>
    <row r="18" spans="2:7" ht="15">
      <c r="B18" s="26"/>
      <c r="C18" s="26"/>
      <c r="D18" s="28">
        <v>0</v>
      </c>
      <c r="E18" s="25" t="s">
        <v>7</v>
      </c>
      <c r="F18" s="29">
        <v>0</v>
      </c>
      <c r="G18" s="19">
        <f t="shared" si="0"/>
        <v>0</v>
      </c>
    </row>
    <row r="19" spans="2:7" ht="15">
      <c r="B19" s="26"/>
      <c r="C19" s="26"/>
      <c r="D19" s="28">
        <v>0</v>
      </c>
      <c r="E19" s="25" t="s">
        <v>7</v>
      </c>
      <c r="F19" s="29">
        <v>0</v>
      </c>
      <c r="G19" s="19">
        <f t="shared" si="0"/>
        <v>0</v>
      </c>
    </row>
    <row r="20" spans="2:7" ht="15">
      <c r="B20" s="26"/>
      <c r="C20" s="26"/>
      <c r="D20" s="28">
        <v>0</v>
      </c>
      <c r="E20" s="25" t="s">
        <v>7</v>
      </c>
      <c r="F20" s="29">
        <v>0</v>
      </c>
      <c r="G20" s="19">
        <f t="shared" si="0"/>
        <v>0</v>
      </c>
    </row>
    <row r="21" spans="2:7" ht="15">
      <c r="B21" s="26"/>
      <c r="C21" s="26"/>
      <c r="D21" s="28">
        <v>0</v>
      </c>
      <c r="E21" s="25" t="s">
        <v>7</v>
      </c>
      <c r="F21" s="29">
        <v>0</v>
      </c>
      <c r="G21" s="19">
        <f t="shared" si="0"/>
        <v>0</v>
      </c>
    </row>
    <row r="22" spans="2:7" ht="15">
      <c r="B22" s="26"/>
      <c r="C22" s="26"/>
      <c r="D22" s="28">
        <v>0</v>
      </c>
      <c r="E22" s="25" t="s">
        <v>7</v>
      </c>
      <c r="F22" s="29">
        <v>0</v>
      </c>
      <c r="G22" s="19">
        <f t="shared" si="0"/>
        <v>0</v>
      </c>
    </row>
    <row r="23" spans="2:7" ht="15">
      <c r="B23" s="26"/>
      <c r="C23" s="26"/>
      <c r="D23" s="28">
        <v>0</v>
      </c>
      <c r="E23" s="25" t="s">
        <v>7</v>
      </c>
      <c r="F23" s="29">
        <v>0</v>
      </c>
      <c r="G23" s="19">
        <f t="shared" si="0"/>
        <v>0</v>
      </c>
    </row>
    <row r="24" spans="2:7" ht="15">
      <c r="B24" s="26"/>
      <c r="C24" s="26"/>
      <c r="D24" s="28">
        <v>0</v>
      </c>
      <c r="E24" s="25" t="s">
        <v>7</v>
      </c>
      <c r="F24" s="29">
        <v>0</v>
      </c>
      <c r="G24" s="19">
        <f t="shared" si="0"/>
        <v>0</v>
      </c>
    </row>
    <row r="25" spans="5:7" ht="15">
      <c r="E25" s="11"/>
      <c r="F25" s="12" t="s">
        <v>31</v>
      </c>
      <c r="G25" s="13">
        <f>G22+G21+G15+G23+G24+G20+G19+G18+G17+G16</f>
        <v>0</v>
      </c>
    </row>
    <row r="26" ht="15">
      <c r="A26" t="s">
        <v>46</v>
      </c>
    </row>
    <row r="27" ht="15">
      <c r="A27" s="37"/>
    </row>
    <row r="28" spans="2:7" ht="60">
      <c r="B28" s="1" t="s">
        <v>11</v>
      </c>
      <c r="C28" s="1" t="s">
        <v>13</v>
      </c>
      <c r="D28" s="1" t="s">
        <v>94</v>
      </c>
      <c r="E28" s="1" t="s">
        <v>92</v>
      </c>
      <c r="F28" s="1" t="s">
        <v>28</v>
      </c>
      <c r="G28" s="1" t="s">
        <v>26</v>
      </c>
    </row>
    <row r="29" spans="2:7" ht="15">
      <c r="B29" s="26"/>
      <c r="C29" s="26"/>
      <c r="D29" s="28">
        <v>0</v>
      </c>
      <c r="E29" s="30">
        <v>0</v>
      </c>
      <c r="F29" s="29">
        <v>0</v>
      </c>
      <c r="G29" s="19">
        <f>(D29*E29)/12*F29</f>
        <v>0</v>
      </c>
    </row>
    <row r="30" spans="2:7" ht="15">
      <c r="B30" s="26"/>
      <c r="C30" s="26"/>
      <c r="D30" s="28">
        <v>0</v>
      </c>
      <c r="E30" s="30">
        <v>0</v>
      </c>
      <c r="F30" s="29">
        <v>0</v>
      </c>
      <c r="G30" s="19">
        <f aca="true" t="shared" si="1" ref="G30:G38">(D30*E30)/12*F30</f>
        <v>0</v>
      </c>
    </row>
    <row r="31" spans="2:7" ht="15">
      <c r="B31" s="26"/>
      <c r="C31" s="26"/>
      <c r="D31" s="28">
        <v>0</v>
      </c>
      <c r="E31" s="30">
        <v>0</v>
      </c>
      <c r="F31" s="29">
        <v>0</v>
      </c>
      <c r="G31" s="19">
        <f t="shared" si="1"/>
        <v>0</v>
      </c>
    </row>
    <row r="32" spans="2:7" ht="15">
      <c r="B32" s="26"/>
      <c r="C32" s="26"/>
      <c r="D32" s="28">
        <v>0</v>
      </c>
      <c r="E32" s="30">
        <v>0</v>
      </c>
      <c r="F32" s="29">
        <v>0</v>
      </c>
      <c r="G32" s="19">
        <f t="shared" si="1"/>
        <v>0</v>
      </c>
    </row>
    <row r="33" spans="2:7" ht="15">
      <c r="B33" s="26"/>
      <c r="C33" s="26"/>
      <c r="D33" s="28">
        <v>0</v>
      </c>
      <c r="E33" s="30">
        <v>0</v>
      </c>
      <c r="F33" s="29">
        <v>0</v>
      </c>
      <c r="G33" s="19">
        <f t="shared" si="1"/>
        <v>0</v>
      </c>
    </row>
    <row r="34" spans="2:7" ht="15">
      <c r="B34" s="26"/>
      <c r="C34" s="26"/>
      <c r="D34" s="28">
        <v>0</v>
      </c>
      <c r="E34" s="30">
        <v>0</v>
      </c>
      <c r="F34" s="29">
        <v>0</v>
      </c>
      <c r="G34" s="19">
        <f t="shared" si="1"/>
        <v>0</v>
      </c>
    </row>
    <row r="35" spans="2:7" ht="15">
      <c r="B35" s="26"/>
      <c r="C35" s="26"/>
      <c r="D35" s="28">
        <v>0</v>
      </c>
      <c r="E35" s="30">
        <v>0</v>
      </c>
      <c r="F35" s="29">
        <v>0</v>
      </c>
      <c r="G35" s="19">
        <f t="shared" si="1"/>
        <v>0</v>
      </c>
    </row>
    <row r="36" spans="2:7" ht="15">
      <c r="B36" s="26"/>
      <c r="C36" s="26"/>
      <c r="D36" s="28">
        <v>0</v>
      </c>
      <c r="E36" s="30">
        <v>0</v>
      </c>
      <c r="F36" s="29">
        <v>0</v>
      </c>
      <c r="G36" s="19">
        <f t="shared" si="1"/>
        <v>0</v>
      </c>
    </row>
    <row r="37" spans="2:7" ht="15">
      <c r="B37" s="26"/>
      <c r="C37" s="26"/>
      <c r="D37" s="28">
        <v>0</v>
      </c>
      <c r="E37" s="30">
        <v>0</v>
      </c>
      <c r="F37" s="29">
        <v>0</v>
      </c>
      <c r="G37" s="19">
        <f t="shared" si="1"/>
        <v>0</v>
      </c>
    </row>
    <row r="38" spans="2:7" ht="15">
      <c r="B38" s="26"/>
      <c r="C38" s="26"/>
      <c r="D38" s="28">
        <v>0</v>
      </c>
      <c r="E38" s="30">
        <v>0</v>
      </c>
      <c r="F38" s="29">
        <v>0</v>
      </c>
      <c r="G38" s="19">
        <f t="shared" si="1"/>
        <v>0</v>
      </c>
    </row>
    <row r="39" spans="5:7" ht="15">
      <c r="E39" s="11"/>
      <c r="F39" s="12" t="s">
        <v>30</v>
      </c>
      <c r="G39" s="13">
        <f>G36+G35+G29+G37+G38+G30+G31+G32+G33+G34</f>
        <v>0</v>
      </c>
    </row>
    <row r="40" ht="15">
      <c r="A40" t="s">
        <v>48</v>
      </c>
    </row>
    <row r="41" spans="2:3" ht="15">
      <c r="B41" s="58" t="s">
        <v>79</v>
      </c>
      <c r="C41" s="58"/>
    </row>
    <row r="42" spans="2:3" ht="15">
      <c r="B42" s="56">
        <v>0</v>
      </c>
      <c r="C42" s="57"/>
    </row>
    <row r="43" spans="2:7" ht="15">
      <c r="B43" s="14"/>
      <c r="C43" s="14"/>
      <c r="D43" s="40"/>
      <c r="E43" s="11"/>
      <c r="F43" s="12" t="s">
        <v>29</v>
      </c>
      <c r="G43" s="13">
        <f>B42</f>
        <v>0</v>
      </c>
    </row>
    <row r="44" spans="1:8" ht="15">
      <c r="A44" t="s">
        <v>1</v>
      </c>
      <c r="B44" s="14"/>
      <c r="C44" s="14"/>
      <c r="D44" s="40"/>
      <c r="F44" s="11"/>
      <c r="G44" s="12"/>
      <c r="H44" s="13"/>
    </row>
    <row r="45" spans="2:3" ht="15">
      <c r="B45" s="58" t="s">
        <v>82</v>
      </c>
      <c r="C45" s="58"/>
    </row>
    <row r="46" spans="2:3" ht="15">
      <c r="B46" s="59">
        <v>0</v>
      </c>
      <c r="C46" s="59"/>
    </row>
    <row r="47" spans="6:7" ht="15">
      <c r="F47" s="12" t="s">
        <v>38</v>
      </c>
      <c r="G47" s="13">
        <f>B46</f>
        <v>0</v>
      </c>
    </row>
    <row r="48" ht="15">
      <c r="A48" t="s">
        <v>47</v>
      </c>
    </row>
    <row r="49" spans="2:9" ht="45.75" customHeight="1">
      <c r="B49" s="1" t="s">
        <v>39</v>
      </c>
      <c r="C49" s="1" t="s">
        <v>91</v>
      </c>
      <c r="D49" s="1" t="s">
        <v>14</v>
      </c>
      <c r="E49" s="1" t="s">
        <v>15</v>
      </c>
      <c r="F49" s="1" t="s">
        <v>18</v>
      </c>
      <c r="G49" s="1" t="s">
        <v>49</v>
      </c>
      <c r="H49" s="1" t="s">
        <v>50</v>
      </c>
      <c r="I49" s="1" t="s">
        <v>51</v>
      </c>
    </row>
    <row r="50" spans="2:9" ht="15">
      <c r="B50" s="25" t="s">
        <v>7</v>
      </c>
      <c r="C50" s="25" t="s">
        <v>7</v>
      </c>
      <c r="D50" s="29">
        <v>0</v>
      </c>
      <c r="E50" s="41">
        <v>0</v>
      </c>
      <c r="F50" s="19">
        <f>IF((AND(B50="Academic",C50="Project Assistant")),36700*E50/9*D50,0)+IF((AND(B50="Annual",C50="Project Assistant")),44854*E50/12*D50,0)+IF((AND(B50="Academic",C50="Research Assistant")),37224*E50/9*D50,0)+IF((AND(B50="Annual",C50="Research Assistant")),49632*E50/12*D50,0)</f>
        <v>0</v>
      </c>
      <c r="G50" s="26" t="s">
        <v>7</v>
      </c>
      <c r="H50" s="25"/>
      <c r="I50" s="19">
        <f aca="true" t="shared" si="2" ref="I50:I59">IF(G50="Yes",H50*6000,0)</f>
        <v>0</v>
      </c>
    </row>
    <row r="51" spans="2:9" ht="15">
      <c r="B51" s="25" t="s">
        <v>7</v>
      </c>
      <c r="C51" s="25" t="s">
        <v>7</v>
      </c>
      <c r="D51" s="29">
        <v>0</v>
      </c>
      <c r="E51" s="41">
        <v>0</v>
      </c>
      <c r="F51" s="19">
        <f>IF((AND(B51="Academic",C51="Project Assistant")),36700*E51/9*D51,0)+IF((AND(B51="Annual",C51="Project Assistant")),44854*E51/12*D51,0)+IF((AND(B51="Academic",C51="Research Assistant")),37224*E51/9*D51,0)+IF((AND(B51="Annual",C51="Research Assistant")),49632*E51/12*D51,0)</f>
        <v>0</v>
      </c>
      <c r="G51" s="26" t="s">
        <v>7</v>
      </c>
      <c r="H51" s="25"/>
      <c r="I51" s="19">
        <f t="shared" si="2"/>
        <v>0</v>
      </c>
    </row>
    <row r="52" spans="2:9" ht="15">
      <c r="B52" s="25" t="s">
        <v>7</v>
      </c>
      <c r="C52" s="25" t="s">
        <v>7</v>
      </c>
      <c r="D52" s="29">
        <v>0</v>
      </c>
      <c r="E52" s="41">
        <v>0</v>
      </c>
      <c r="F52" s="19">
        <f>IF((AND(B52="Academic",C52="Project Assistant")),36700*E52/9*D52,0)+IF((AND(B52="Annual",C52="Project Assistant")),44854*E52/12*D52,0)+IF((AND(B52="Academic",C52="Research Assistant")),37224*E52/9*D52,0)+IF((AND(B52="Annual",C52="Research Assistant")),49632*E52/12*D52,0)</f>
        <v>0</v>
      </c>
      <c r="G52" s="26" t="s">
        <v>7</v>
      </c>
      <c r="H52" s="25"/>
      <c r="I52" s="19">
        <f t="shared" si="2"/>
        <v>0</v>
      </c>
    </row>
    <row r="53" spans="2:9" ht="15">
      <c r="B53" s="25" t="s">
        <v>7</v>
      </c>
      <c r="C53" s="25" t="s">
        <v>7</v>
      </c>
      <c r="D53" s="29">
        <v>0</v>
      </c>
      <c r="E53" s="41">
        <v>0</v>
      </c>
      <c r="F53" s="19">
        <f>IF((AND(B53="Academic",C53="Project Assistant")),36700*E53/9*D53,0)+IF((AND(B53="Annual",C53="Project Assistant")),44854*E53/12*D53,0)+IF((AND(B53="Academic",C53="Research Assistant")),37224*E53/9*D53,0)+IF((AND(B53="Annual",C53="Research Assistant")),49632*E53/12*D53,0)</f>
        <v>0</v>
      </c>
      <c r="G53" s="26" t="s">
        <v>7</v>
      </c>
      <c r="H53" s="25"/>
      <c r="I53" s="19">
        <f t="shared" si="2"/>
        <v>0</v>
      </c>
    </row>
    <row r="54" spans="2:9" ht="15">
      <c r="B54" s="25" t="s">
        <v>7</v>
      </c>
      <c r="C54" s="25" t="s">
        <v>7</v>
      </c>
      <c r="D54" s="29">
        <v>0</v>
      </c>
      <c r="E54" s="41">
        <v>0</v>
      </c>
      <c r="F54" s="19">
        <f>IF((AND(B54="Academic",C54="Project Assistant")),36700*E54/9*D54,0)+IF((AND(B54="Annual",C54="Project Assistant")),44854*E54/12*D54,0)+IF((AND(B54="Academic",C54="Research Assistant")),37224*E54/9*D54,0)+IF((AND(B54="Annual",C54="Research Assistant")),49632*E54/12*D54,0)</f>
        <v>0</v>
      </c>
      <c r="G54" s="26" t="s">
        <v>7</v>
      </c>
      <c r="H54" s="25"/>
      <c r="I54" s="19">
        <f t="shared" si="2"/>
        <v>0</v>
      </c>
    </row>
    <row r="55" spans="2:9" ht="15">
      <c r="B55" s="25" t="s">
        <v>7</v>
      </c>
      <c r="C55" s="25" t="s">
        <v>7</v>
      </c>
      <c r="D55" s="29">
        <v>0</v>
      </c>
      <c r="E55" s="41">
        <v>0</v>
      </c>
      <c r="F55" s="19">
        <f>IF((AND(B55="Academic",C55="Project Assistant")),36700*E55/9*D55,0)+IF((AND(B55="Annual",C55="Project Assistant")),44854*E55/12*D55,0)+IF((AND(B55="Academic",C55="Research Assistant")),37224*E55/9*D55,0)+IF((AND(B55="Annual",C55="Research Assistant")),49632*E55/12*D55,0)</f>
        <v>0</v>
      </c>
      <c r="G55" s="26" t="s">
        <v>7</v>
      </c>
      <c r="H55" s="25"/>
      <c r="I55" s="19">
        <f t="shared" si="2"/>
        <v>0</v>
      </c>
    </row>
    <row r="56" spans="2:9" ht="15">
      <c r="B56" s="25" t="s">
        <v>7</v>
      </c>
      <c r="C56" s="25" t="s">
        <v>7</v>
      </c>
      <c r="D56" s="29">
        <v>0</v>
      </c>
      <c r="E56" s="41">
        <v>0</v>
      </c>
      <c r="F56" s="19">
        <f>IF((AND(B56="Academic",C56="Project Assistant")),36700*E56/9*D56,0)+IF((AND(B56="Annual",C56="Project Assistant")),44854*E56/12*D56,0)+IF((AND(B56="Academic",C56="Research Assistant")),37224*E56/9*D56,0)+IF((AND(B56="Annual",C56="Research Assistant")),49632*E56/12*D56,0)</f>
        <v>0</v>
      </c>
      <c r="G56" s="26" t="s">
        <v>7</v>
      </c>
      <c r="H56" s="25"/>
      <c r="I56" s="19">
        <f t="shared" si="2"/>
        <v>0</v>
      </c>
    </row>
    <row r="57" spans="2:9" ht="15">
      <c r="B57" s="25" t="s">
        <v>7</v>
      </c>
      <c r="C57" s="25" t="s">
        <v>7</v>
      </c>
      <c r="D57" s="29">
        <v>0</v>
      </c>
      <c r="E57" s="41">
        <v>0</v>
      </c>
      <c r="F57" s="19">
        <f>IF((AND(B57="Academic",C57="Project Assistant")),36700*E57/9*D57,0)+IF((AND(B57="Annual",C57="Project Assistant")),44854*E57/12*D57,0)+IF((AND(B57="Academic",C57="Research Assistant")),37224*E57/9*D57,0)+IF((AND(B57="Annual",C57="Research Assistant")),49632*E57/12*D57,0)</f>
        <v>0</v>
      </c>
      <c r="G57" s="26" t="s">
        <v>7</v>
      </c>
      <c r="H57" s="25"/>
      <c r="I57" s="19">
        <f t="shared" si="2"/>
        <v>0</v>
      </c>
    </row>
    <row r="58" spans="2:9" ht="15">
      <c r="B58" s="25" t="s">
        <v>7</v>
      </c>
      <c r="C58" s="25" t="s">
        <v>7</v>
      </c>
      <c r="D58" s="29">
        <v>0</v>
      </c>
      <c r="E58" s="41">
        <v>0</v>
      </c>
      <c r="F58" s="19">
        <f>IF((AND(B58="Academic",C58="Project Assistant")),36700*E58/9*D58,0)+IF((AND(B58="Annual",C58="Project Assistant")),44854*E58/12*D58,0)+IF((AND(B58="Academic",C58="Research Assistant")),37224*E58/9*D58,0)+IF((AND(B58="Annual",C58="Research Assistant")),49632*E58/12*D58,0)</f>
        <v>0</v>
      </c>
      <c r="G58" s="26" t="s">
        <v>7</v>
      </c>
      <c r="H58" s="25"/>
      <c r="I58" s="19">
        <f t="shared" si="2"/>
        <v>0</v>
      </c>
    </row>
    <row r="59" spans="2:9" ht="15">
      <c r="B59" s="25" t="s">
        <v>7</v>
      </c>
      <c r="C59" s="25" t="s">
        <v>7</v>
      </c>
      <c r="D59" s="29">
        <v>0</v>
      </c>
      <c r="E59" s="41">
        <v>0</v>
      </c>
      <c r="F59" s="19">
        <f>IF((AND(B59="Academic",C59="Project Assistant")),36700*E59/9*D59,0)+IF((AND(B59="Annual",C59="Project Assistant")),44854*E59/12*D59,0)+IF((AND(B59="Academic",C59="Research Assistant")),37224*E59/9*D59,0)+IF((AND(B59="Annual",C59="Research Assistant")),49632*E59/12*D59,0)</f>
        <v>0</v>
      </c>
      <c r="G59" s="26" t="s">
        <v>7</v>
      </c>
      <c r="H59" s="25"/>
      <c r="I59" s="19">
        <f t="shared" si="2"/>
        <v>0</v>
      </c>
    </row>
    <row r="60" spans="2:9" s="8" customFormat="1" ht="15">
      <c r="B60" s="9"/>
      <c r="C60" s="9"/>
      <c r="D60" s="10"/>
      <c r="E60" s="11"/>
      <c r="F60" s="12" t="s">
        <v>36</v>
      </c>
      <c r="G60" s="18">
        <f>SUMIF(C50:C59,"Project Assistant",F50:F59)</f>
        <v>0</v>
      </c>
      <c r="H60" s="21"/>
      <c r="I60" s="9"/>
    </row>
    <row r="61" spans="2:9" s="8" customFormat="1" ht="15">
      <c r="B61" s="9"/>
      <c r="C61" s="9"/>
      <c r="D61" s="10"/>
      <c r="E61" s="11"/>
      <c r="F61" s="12" t="s">
        <v>37</v>
      </c>
      <c r="G61" s="18">
        <f>SUMIF(C50:C59,"Research Assistant",F50:F59)</f>
        <v>0</v>
      </c>
      <c r="H61" s="9"/>
      <c r="I61" s="9"/>
    </row>
    <row r="62" spans="2:9" s="8" customFormat="1" ht="15">
      <c r="B62" s="9"/>
      <c r="C62" s="9"/>
      <c r="D62" s="10"/>
      <c r="E62" s="11"/>
      <c r="F62" s="12" t="s">
        <v>52</v>
      </c>
      <c r="G62" s="18">
        <f>SUM(I50:I59)</f>
        <v>0</v>
      </c>
      <c r="H62" s="9"/>
      <c r="I62" s="9"/>
    </row>
    <row r="63" ht="15">
      <c r="A63" t="s">
        <v>74</v>
      </c>
    </row>
    <row r="64" spans="2:4" ht="30">
      <c r="B64" s="1" t="s">
        <v>13</v>
      </c>
      <c r="C64" s="1" t="s">
        <v>27</v>
      </c>
      <c r="D64" s="1" t="s">
        <v>12</v>
      </c>
    </row>
    <row r="65" spans="2:4" ht="15">
      <c r="B65" s="26"/>
      <c r="C65" s="27"/>
      <c r="D65" s="28">
        <v>0</v>
      </c>
    </row>
    <row r="66" spans="2:4" ht="15">
      <c r="B66" s="26"/>
      <c r="C66" s="27"/>
      <c r="D66" s="28">
        <v>0</v>
      </c>
    </row>
    <row r="67" spans="2:4" ht="15">
      <c r="B67" s="26"/>
      <c r="C67" s="27"/>
      <c r="D67" s="28">
        <v>0</v>
      </c>
    </row>
    <row r="68" spans="2:4" ht="15">
      <c r="B68" s="26"/>
      <c r="C68" s="27"/>
      <c r="D68" s="28">
        <v>0</v>
      </c>
    </row>
    <row r="69" spans="2:4" ht="15">
      <c r="B69" s="26"/>
      <c r="C69" s="27"/>
      <c r="D69" s="28">
        <v>0</v>
      </c>
    </row>
    <row r="70" spans="2:7" ht="15">
      <c r="B70" s="9"/>
      <c r="C70" s="7"/>
      <c r="D70" s="6"/>
      <c r="E70" s="11"/>
      <c r="F70" s="12" t="s">
        <v>68</v>
      </c>
      <c r="G70" s="18">
        <f>D69+D68+D67+D66+D65</f>
        <v>0</v>
      </c>
    </row>
    <row r="71" ht="15">
      <c r="A71" t="s">
        <v>2</v>
      </c>
    </row>
    <row r="72" spans="2:6" ht="15">
      <c r="B72" s="2" t="s">
        <v>83</v>
      </c>
      <c r="C72" s="3"/>
      <c r="D72" s="15">
        <f>G10</f>
        <v>0</v>
      </c>
      <c r="E72" s="5" t="s">
        <v>95</v>
      </c>
      <c r="F72" s="15">
        <f>D72*0.359</f>
        <v>0</v>
      </c>
    </row>
    <row r="73" spans="2:6" ht="15">
      <c r="B73" s="2" t="s">
        <v>31</v>
      </c>
      <c r="C73" s="3"/>
      <c r="D73" s="15">
        <f>G25</f>
        <v>0</v>
      </c>
      <c r="E73" s="5" t="s">
        <v>95</v>
      </c>
      <c r="F73" s="15">
        <f>D73*0.359</f>
        <v>0</v>
      </c>
    </row>
    <row r="74" spans="2:6" ht="15">
      <c r="B74" s="2" t="s">
        <v>30</v>
      </c>
      <c r="C74" s="3"/>
      <c r="D74" s="15">
        <f>G39</f>
        <v>0</v>
      </c>
      <c r="E74" s="5" t="s">
        <v>95</v>
      </c>
      <c r="F74" s="15">
        <f>D74*0.359</f>
        <v>0</v>
      </c>
    </row>
    <row r="75" spans="2:6" ht="15">
      <c r="B75" s="2" t="s">
        <v>29</v>
      </c>
      <c r="C75" s="3"/>
      <c r="D75" s="15">
        <f>G43</f>
        <v>0</v>
      </c>
      <c r="E75" s="5" t="s">
        <v>96</v>
      </c>
      <c r="F75" s="17">
        <f>D75*0.03</f>
        <v>0</v>
      </c>
    </row>
    <row r="76" spans="2:6" ht="15">
      <c r="B76" s="2" t="s">
        <v>32</v>
      </c>
      <c r="C76" s="3"/>
      <c r="D76" s="15">
        <f>G47</f>
        <v>0</v>
      </c>
      <c r="E76" s="5" t="s">
        <v>97</v>
      </c>
      <c r="F76" s="17">
        <f>D76*0.12</f>
        <v>0</v>
      </c>
    </row>
    <row r="77" spans="2:6" ht="15">
      <c r="B77" s="4" t="s">
        <v>33</v>
      </c>
      <c r="C77" s="3"/>
      <c r="D77" s="15">
        <f>G61+G60</f>
        <v>0</v>
      </c>
      <c r="E77" s="5" t="s">
        <v>98</v>
      </c>
      <c r="F77" s="15">
        <f>D77*0.204</f>
        <v>0</v>
      </c>
    </row>
    <row r="78" spans="2:6" ht="15">
      <c r="B78" s="2" t="s">
        <v>53</v>
      </c>
      <c r="C78" s="3"/>
      <c r="D78" s="15">
        <f>G70</f>
        <v>0</v>
      </c>
      <c r="E78" s="5" t="s">
        <v>99</v>
      </c>
      <c r="F78" s="17">
        <f>D78*0.194</f>
        <v>0</v>
      </c>
    </row>
    <row r="79" spans="6:7" ht="15">
      <c r="F79" s="12" t="s">
        <v>44</v>
      </c>
      <c r="G79" s="13">
        <f>F78+F77+F76+F75+F74+F73+F72</f>
        <v>0</v>
      </c>
    </row>
    <row r="80" ht="15">
      <c r="A80" t="s">
        <v>3</v>
      </c>
    </row>
    <row r="81" spans="2:6" ht="30">
      <c r="B81" s="1" t="s">
        <v>19</v>
      </c>
      <c r="C81" s="1" t="s">
        <v>20</v>
      </c>
      <c r="D81" s="1" t="s">
        <v>21</v>
      </c>
      <c r="E81" s="1" t="s">
        <v>54</v>
      </c>
      <c r="F81" s="1" t="s">
        <v>34</v>
      </c>
    </row>
    <row r="82" spans="2:6" ht="15">
      <c r="B82" s="25"/>
      <c r="C82" s="25"/>
      <c r="D82" s="24">
        <v>0</v>
      </c>
      <c r="E82" s="24">
        <v>0</v>
      </c>
      <c r="F82" s="31">
        <f>E82+D82</f>
        <v>0</v>
      </c>
    </row>
    <row r="83" spans="2:6" ht="15">
      <c r="B83" s="25"/>
      <c r="C83" s="25"/>
      <c r="D83" s="24">
        <v>0</v>
      </c>
      <c r="E83" s="24">
        <v>0</v>
      </c>
      <c r="F83" s="31">
        <f>E83+D83</f>
        <v>0</v>
      </c>
    </row>
    <row r="84" spans="6:7" ht="15">
      <c r="F84" s="12" t="s">
        <v>42</v>
      </c>
      <c r="G84" s="13">
        <f>F83+F82</f>
        <v>0</v>
      </c>
    </row>
    <row r="85" ht="15">
      <c r="A85" t="s">
        <v>40</v>
      </c>
    </row>
    <row r="86" spans="2:3" ht="15">
      <c r="B86" s="54" t="s">
        <v>93</v>
      </c>
      <c r="C86" s="55"/>
    </row>
    <row r="87" spans="2:3" ht="15">
      <c r="B87" s="56">
        <v>0</v>
      </c>
      <c r="C87" s="57"/>
    </row>
    <row r="88" spans="6:7" ht="15">
      <c r="F88" s="12" t="s">
        <v>43</v>
      </c>
      <c r="G88" s="13">
        <f>B87</f>
        <v>0</v>
      </c>
    </row>
    <row r="89" ht="15">
      <c r="A89" t="s">
        <v>4</v>
      </c>
    </row>
    <row r="90" spans="2:5" ht="30">
      <c r="B90" s="1" t="s">
        <v>22</v>
      </c>
      <c r="C90" s="1" t="s">
        <v>23</v>
      </c>
      <c r="D90" s="1" t="s">
        <v>25</v>
      </c>
      <c r="E90" s="1" t="s">
        <v>24</v>
      </c>
    </row>
    <row r="91" spans="2:5" ht="15">
      <c r="B91" s="23"/>
      <c r="C91" s="23"/>
      <c r="D91" s="24">
        <v>0</v>
      </c>
      <c r="E91" s="24">
        <v>0</v>
      </c>
    </row>
    <row r="92" spans="2:5" ht="15">
      <c r="B92" s="23"/>
      <c r="C92" s="23"/>
      <c r="D92" s="24">
        <v>0</v>
      </c>
      <c r="E92" s="24">
        <v>0</v>
      </c>
    </row>
    <row r="93" spans="2:5" ht="15">
      <c r="B93" s="23"/>
      <c r="C93" s="23"/>
      <c r="D93" s="24">
        <v>0</v>
      </c>
      <c r="E93" s="24">
        <v>0</v>
      </c>
    </row>
    <row r="94" spans="2:5" ht="15">
      <c r="B94" s="23"/>
      <c r="C94" s="23"/>
      <c r="D94" s="24">
        <v>0</v>
      </c>
      <c r="E94" s="24">
        <v>0</v>
      </c>
    </row>
    <row r="95" spans="4:7" ht="15">
      <c r="D95" s="8"/>
      <c r="F95" s="12" t="s">
        <v>41</v>
      </c>
      <c r="G95" s="13">
        <f>E91+E93+E94+E92</f>
        <v>0</v>
      </c>
    </row>
    <row r="97" spans="1:4" ht="15">
      <c r="A97" s="16" t="s">
        <v>86</v>
      </c>
      <c r="B97" s="16"/>
      <c r="C97" s="33">
        <f>G95+G88+G84+G79+G70+G62+G61+G60+G47+G43+G39+G25+G10</f>
        <v>0</v>
      </c>
      <c r="D97" s="39"/>
    </row>
    <row r="99" ht="15">
      <c r="A99" s="16" t="s">
        <v>89</v>
      </c>
    </row>
    <row r="100" spans="2:6" ht="15">
      <c r="B100" s="1" t="s">
        <v>87</v>
      </c>
      <c r="C100" s="51" t="s">
        <v>88</v>
      </c>
      <c r="D100" s="52"/>
      <c r="E100" s="52"/>
      <c r="F100" s="53"/>
    </row>
    <row r="101" spans="2:6" ht="15">
      <c r="B101" s="23"/>
      <c r="C101" s="48"/>
      <c r="D101" s="49"/>
      <c r="E101" s="49"/>
      <c r="F101" s="50"/>
    </row>
    <row r="102" spans="2:6" ht="15">
      <c r="B102" s="23"/>
      <c r="C102" s="48"/>
      <c r="D102" s="49"/>
      <c r="E102" s="49"/>
      <c r="F102" s="50"/>
    </row>
    <row r="103" spans="2:6" ht="15">
      <c r="B103" s="23"/>
      <c r="C103" s="48"/>
      <c r="D103" s="49"/>
      <c r="E103" s="49"/>
      <c r="F103" s="50"/>
    </row>
    <row r="104" spans="2:6" ht="15">
      <c r="B104" s="23"/>
      <c r="C104" s="48"/>
      <c r="D104" s="49"/>
      <c r="E104" s="49"/>
      <c r="F104" s="50"/>
    </row>
    <row r="105" spans="2:6" ht="15">
      <c r="B105" s="23"/>
      <c r="C105" s="48"/>
      <c r="D105" s="49"/>
      <c r="E105" s="49"/>
      <c r="F105" s="50"/>
    </row>
  </sheetData>
  <sheetProtection/>
  <protectedRanges>
    <protectedRange sqref="B9:F9 D29:D38 F29:F38 D15:F24" name="Range1"/>
  </protectedRanges>
  <mergeCells count="12">
    <mergeCell ref="B41:C41"/>
    <mergeCell ref="B42:C42"/>
    <mergeCell ref="B45:C45"/>
    <mergeCell ref="B46:C46"/>
    <mergeCell ref="B86:C86"/>
    <mergeCell ref="B87:C87"/>
    <mergeCell ref="C100:F100"/>
    <mergeCell ref="C101:F101"/>
    <mergeCell ref="C102:F102"/>
    <mergeCell ref="C103:F103"/>
    <mergeCell ref="C104:F104"/>
    <mergeCell ref="C105:F105"/>
  </mergeCells>
  <dataValidations count="4">
    <dataValidation type="list" allowBlank="1" showInputMessage="1" showErrorMessage="1" sqref="E9 E15:E24 B50:B59">
      <formula1>Current_Appt</formula1>
    </dataValidation>
    <dataValidation type="list" allowBlank="1" showInputMessage="1" showErrorMessage="1" sqref="H50:H59">
      <formula1>Semesters</formula1>
    </dataValidation>
    <dataValidation type="list" allowBlank="1" showInputMessage="1" showErrorMessage="1" sqref="G50:G59">
      <formula1>Y_N</formula1>
    </dataValidation>
    <dataValidation type="list" allowBlank="1" showInputMessage="1" showErrorMessage="1" sqref="C50:C59">
      <formula1>PA_RA</formula1>
    </dataValidation>
  </dataValidations>
  <printOptions/>
  <pageMargins left="0.25" right="0.25" top="0.75" bottom="0.75" header="0.3" footer="0.3"/>
  <pageSetup horizontalDpi="1200" verticalDpi="1200" orientation="landscape" scale="81" r:id="rId1"/>
  <rowBreaks count="2" manualBreakCount="2">
    <brk id="39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8515625" style="0" customWidth="1"/>
    <col min="2" max="2" width="18.7109375" style="0" customWidth="1"/>
    <col min="3" max="3" width="20.57421875" style="0" customWidth="1"/>
    <col min="4" max="5" width="17.140625" style="0" customWidth="1"/>
    <col min="6" max="7" width="17.28125" style="0" customWidth="1"/>
  </cols>
  <sheetData>
    <row r="1" ht="15.75">
      <c r="A1" s="22" t="s">
        <v>57</v>
      </c>
    </row>
    <row r="2" ht="6.75" customHeight="1"/>
    <row r="3" s="11" customFormat="1" ht="15">
      <c r="A3" s="11" t="s">
        <v>77</v>
      </c>
    </row>
    <row r="4" ht="6.75" customHeight="1"/>
    <row r="5" spans="2:4" ht="15">
      <c r="B5" s="34" t="s">
        <v>58</v>
      </c>
      <c r="C5" s="34" t="s">
        <v>72</v>
      </c>
      <c r="D5" s="34" t="s">
        <v>73</v>
      </c>
    </row>
    <row r="6" spans="1:4" ht="15">
      <c r="A6" s="35" t="s">
        <v>59</v>
      </c>
      <c r="B6" s="42">
        <f>'Year 1'!G10</f>
        <v>0</v>
      </c>
      <c r="C6" s="42">
        <f>'Year 2'!G10</f>
        <v>0</v>
      </c>
      <c r="D6" s="43">
        <f>B6+C6</f>
        <v>0</v>
      </c>
    </row>
    <row r="7" spans="1:7" ht="15">
      <c r="A7" s="35" t="s">
        <v>60</v>
      </c>
      <c r="B7" s="42">
        <f>'Year 1'!G25</f>
        <v>0</v>
      </c>
      <c r="C7" s="42">
        <f>'Year 2'!G25</f>
        <v>0</v>
      </c>
      <c r="D7" s="43">
        <f aca="true" t="shared" si="0" ref="D7:D18">B7+C7</f>
        <v>0</v>
      </c>
      <c r="F7" s="12"/>
      <c r="G7" s="20"/>
    </row>
    <row r="8" spans="1:4" ht="15">
      <c r="A8" s="35" t="s">
        <v>61</v>
      </c>
      <c r="B8" s="42">
        <f>'Year 1'!G39</f>
        <v>0</v>
      </c>
      <c r="C8" s="42">
        <f>'Year 2'!G39</f>
        <v>0</v>
      </c>
      <c r="D8" s="43">
        <f t="shared" si="0"/>
        <v>0</v>
      </c>
    </row>
    <row r="9" spans="1:7" ht="15">
      <c r="A9" s="35" t="s">
        <v>62</v>
      </c>
      <c r="B9" s="42">
        <f>'Year 1'!G43</f>
        <v>0</v>
      </c>
      <c r="C9" s="42">
        <f>'Year 2'!G43</f>
        <v>0</v>
      </c>
      <c r="D9" s="43">
        <f t="shared" si="0"/>
        <v>0</v>
      </c>
      <c r="E9" s="11"/>
      <c r="F9" s="12"/>
      <c r="G9" s="13"/>
    </row>
    <row r="10" spans="1:4" ht="15">
      <c r="A10" s="35" t="s">
        <v>63</v>
      </c>
      <c r="B10" s="42">
        <f>'Year 1'!G47</f>
        <v>0</v>
      </c>
      <c r="C10" s="42">
        <f>'Year 2'!G47</f>
        <v>0</v>
      </c>
      <c r="D10" s="43">
        <f t="shared" si="0"/>
        <v>0</v>
      </c>
    </row>
    <row r="11" spans="1:7" ht="15">
      <c r="A11" s="35" t="s">
        <v>64</v>
      </c>
      <c r="B11" s="42">
        <f>'Year 1'!G60</f>
        <v>0</v>
      </c>
      <c r="C11" s="42">
        <f>'Year 2'!G60</f>
        <v>0</v>
      </c>
      <c r="D11" s="43">
        <f t="shared" si="0"/>
        <v>0</v>
      </c>
      <c r="E11" s="11"/>
      <c r="F11" s="12"/>
      <c r="G11" s="13"/>
    </row>
    <row r="12" spans="1:4" ht="15">
      <c r="A12" s="35" t="s">
        <v>65</v>
      </c>
      <c r="B12" s="42">
        <f>'Year 1'!G61</f>
        <v>0</v>
      </c>
      <c r="C12" s="42">
        <f>'Year 2'!G61</f>
        <v>0</v>
      </c>
      <c r="D12" s="43">
        <f t="shared" si="0"/>
        <v>0</v>
      </c>
    </row>
    <row r="13" spans="1:7" ht="15">
      <c r="A13" s="35" t="s">
        <v>66</v>
      </c>
      <c r="B13" s="42">
        <f>'Year 1'!G62</f>
        <v>0</v>
      </c>
      <c r="C13" s="42">
        <f>'Year 2'!G62</f>
        <v>0</v>
      </c>
      <c r="D13" s="43">
        <f t="shared" si="0"/>
        <v>0</v>
      </c>
      <c r="E13" s="11"/>
      <c r="F13" s="12"/>
      <c r="G13" s="13"/>
    </row>
    <row r="14" spans="1:7" ht="15">
      <c r="A14" s="36" t="s">
        <v>75</v>
      </c>
      <c r="B14" s="42">
        <f>'Year 1'!G70</f>
        <v>0</v>
      </c>
      <c r="C14" s="42">
        <f>'Year 2'!G70</f>
        <v>0</v>
      </c>
      <c r="D14" s="43">
        <f t="shared" si="0"/>
        <v>0</v>
      </c>
      <c r="E14" s="11"/>
      <c r="F14" s="12"/>
      <c r="G14" s="13"/>
    </row>
    <row r="15" spans="1:7" ht="15">
      <c r="A15" s="35" t="s">
        <v>67</v>
      </c>
      <c r="B15" s="42">
        <f>'Year 1'!G79</f>
        <v>0</v>
      </c>
      <c r="C15" s="42">
        <f>'Year 2'!G79</f>
        <v>0</v>
      </c>
      <c r="D15" s="43">
        <f t="shared" si="0"/>
        <v>0</v>
      </c>
      <c r="E15" s="11"/>
      <c r="F15" s="12"/>
      <c r="G15" s="13"/>
    </row>
    <row r="16" spans="1:4" ht="15">
      <c r="A16" s="35" t="s">
        <v>69</v>
      </c>
      <c r="B16" s="42">
        <f>'Year 1'!G84</f>
        <v>0</v>
      </c>
      <c r="C16" s="42">
        <f>'Year 2'!G84</f>
        <v>0</v>
      </c>
      <c r="D16" s="43">
        <f t="shared" si="0"/>
        <v>0</v>
      </c>
    </row>
    <row r="17" spans="1:7" ht="15">
      <c r="A17" s="35" t="s">
        <v>70</v>
      </c>
      <c r="B17" s="44">
        <f>'Year 1'!G88</f>
        <v>0</v>
      </c>
      <c r="C17" s="42">
        <f>'Year 2'!G88</f>
        <v>0</v>
      </c>
      <c r="D17" s="43">
        <f t="shared" si="0"/>
        <v>0</v>
      </c>
      <c r="E17" s="11"/>
      <c r="F17" s="12"/>
      <c r="G17" s="18"/>
    </row>
    <row r="18" spans="1:7" ht="15">
      <c r="A18" s="35" t="s">
        <v>71</v>
      </c>
      <c r="B18" s="44">
        <f>'Year 1'!G95</f>
        <v>0</v>
      </c>
      <c r="C18" s="42">
        <f>'Year 2'!G95</f>
        <v>0</v>
      </c>
      <c r="D18" s="43">
        <f t="shared" si="0"/>
        <v>0</v>
      </c>
      <c r="E18" s="11"/>
      <c r="F18" s="12"/>
      <c r="G18" s="18"/>
    </row>
    <row r="19" spans="1:7" ht="15">
      <c r="A19" s="38" t="s">
        <v>90</v>
      </c>
      <c r="B19" s="45">
        <f>SUM(B6:B18)</f>
        <v>0</v>
      </c>
      <c r="C19" s="46">
        <f>SUM(C6:C18)</f>
        <v>0</v>
      </c>
      <c r="D19" s="47">
        <f>B19+C19</f>
        <v>0</v>
      </c>
      <c r="E19" s="11"/>
      <c r="F19" s="12"/>
      <c r="G19" s="18"/>
    </row>
    <row r="20" ht="15">
      <c r="C20" s="32"/>
    </row>
    <row r="21" spans="3:7" ht="15">
      <c r="C21" s="32"/>
      <c r="F21" s="12"/>
      <c r="G21" s="13"/>
    </row>
    <row r="22" ht="15">
      <c r="C22" s="32"/>
    </row>
    <row r="23" spans="3:7" ht="15">
      <c r="C23" s="32"/>
      <c r="F23" s="12"/>
      <c r="G23" s="13"/>
    </row>
    <row r="24" ht="15">
      <c r="C24" s="32"/>
    </row>
  </sheetData>
  <sheetProtection/>
  <printOptions/>
  <pageMargins left="0.7" right="0.7" top="0.75" bottom="0.75" header="0.3" footer="0.3"/>
  <pageSetup fitToHeight="1" fitToWidth="1" horizontalDpi="1200" verticalDpi="12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F36" sqref="F36"/>
    </sheetView>
  </sheetViews>
  <sheetFormatPr defaultColWidth="9.140625" defaultRowHeight="15"/>
  <sheetData>
    <row r="1" spans="1:12" ht="15">
      <c r="A1" t="s">
        <v>7</v>
      </c>
      <c r="C1" t="s">
        <v>7</v>
      </c>
      <c r="E1" t="s">
        <v>7</v>
      </c>
      <c r="H1" t="s">
        <v>7</v>
      </c>
      <c r="J1" t="s">
        <v>7</v>
      </c>
      <c r="L1" t="s">
        <v>7</v>
      </c>
    </row>
    <row r="2" spans="1:12" ht="15">
      <c r="A2" t="s">
        <v>5</v>
      </c>
      <c r="C2" t="s">
        <v>9</v>
      </c>
      <c r="E2" t="s">
        <v>16</v>
      </c>
      <c r="H2">
        <v>1</v>
      </c>
      <c r="J2" t="s">
        <v>80</v>
      </c>
      <c r="L2" t="s">
        <v>85</v>
      </c>
    </row>
    <row r="3" spans="1:12" ht="15">
      <c r="A3" t="s">
        <v>6</v>
      </c>
      <c r="C3" t="s">
        <v>10</v>
      </c>
      <c r="E3" t="s">
        <v>17</v>
      </c>
      <c r="H3">
        <v>2</v>
      </c>
      <c r="J3" t="s">
        <v>81</v>
      </c>
      <c r="L3" t="s">
        <v>84</v>
      </c>
    </row>
    <row r="4" ht="15">
      <c r="L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WIPPERFURTH, JESSICA R</dc:creator>
  <cp:keywords/>
  <dc:description/>
  <cp:lastModifiedBy>Jessica Wipperfurth</cp:lastModifiedBy>
  <cp:lastPrinted>2018-09-06T21:24:04Z</cp:lastPrinted>
  <dcterms:created xsi:type="dcterms:W3CDTF">2015-06-29T18:52:54Z</dcterms:created>
  <dcterms:modified xsi:type="dcterms:W3CDTF">2019-09-30T16:48:46Z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