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0" windowWidth="25860" windowHeight="9120" activeTab="0"/>
  </bookViews>
  <sheets>
    <sheet name="Year 1" sheetId="1" r:id="rId1"/>
    <sheet name="Year 2" sheetId="2" r:id="rId2"/>
    <sheet name="Budget Summary" sheetId="3" r:id="rId3"/>
    <sheet name="Pick LIsts" sheetId="4" state="hidden" r:id="rId4"/>
  </sheets>
  <definedNames>
    <definedName name="Current_Appt">'Pick LIsts'!$C$1:$C$3</definedName>
    <definedName name="PA_RA">'Pick LIsts'!$E$1:$E$3</definedName>
    <definedName name="Pick_List">'Pick LIsts'!$E$1:$E$3</definedName>
    <definedName name="_xlnm.Print_Area" localSheetId="0">'Year 1'!$A$1:$J$106</definedName>
    <definedName name="_xlnm.Print_Area" localSheetId="1">'Year 2'!$A$1:$J$107</definedName>
    <definedName name="_xlnm.Print_Titles" localSheetId="0">'Year 1'!$1:$1</definedName>
    <definedName name="_xlnm.Print_Titles" localSheetId="1">'Year 2'!$1:$1</definedName>
    <definedName name="Semesters">'Pick LIsts'!$H$1:$H$3</definedName>
    <definedName name="Source">'Pick LIsts'!$J$1:$J$3</definedName>
    <definedName name="Term__Academic_or_Annual">'Pick LIsts'!$C$1:$C$3</definedName>
    <definedName name="UW_MIR_EXT">'Pick LIsts'!$L$1:$L$4</definedName>
    <definedName name="Y_N">'Pick LIsts'!$A$1:$A$3</definedName>
  </definedNames>
  <calcPr fullCalcOnLoad="1"/>
</workbook>
</file>

<file path=xl/sharedStrings.xml><?xml version="1.0" encoding="utf-8"?>
<sst xmlns="http://schemas.openxmlformats.org/spreadsheetml/2006/main" count="302" uniqueCount="103">
  <si>
    <t>PI Salary</t>
  </si>
  <si>
    <t xml:space="preserve">Fringe Benefits </t>
  </si>
  <si>
    <t>Project Travel - Research Only (Conference travel is not generally supported)</t>
  </si>
  <si>
    <t>Equipment</t>
  </si>
  <si>
    <t>Yes</t>
  </si>
  <si>
    <t>No</t>
  </si>
  <si>
    <t>Pick One</t>
  </si>
  <si>
    <t>Current Appointment</t>
  </si>
  <si>
    <t>Academic</t>
  </si>
  <si>
    <t>Annual</t>
  </si>
  <si>
    <t>Title</t>
  </si>
  <si>
    <t>Requested Salary</t>
  </si>
  <si>
    <t>Name</t>
  </si>
  <si>
    <t>Type</t>
  </si>
  <si>
    <t>Number of Months</t>
  </si>
  <si>
    <t>% Time</t>
  </si>
  <si>
    <t>Project Assistant</t>
  </si>
  <si>
    <t>Research Assistant</t>
  </si>
  <si>
    <t>Total RA/PA Requested Salary</t>
  </si>
  <si>
    <t>Months Leaving</t>
  </si>
  <si>
    <t>Destination</t>
  </si>
  <si>
    <t>Estimated fare</t>
  </si>
  <si>
    <t>Description</t>
  </si>
  <si>
    <t>Proposed Use</t>
  </si>
  <si>
    <t>Requested Amount</t>
  </si>
  <si>
    <t>Total Value</t>
  </si>
  <si>
    <t>Total Faculty Salaries</t>
  </si>
  <si>
    <t>Period                   (MM/YY - MM/YY)</t>
  </si>
  <si>
    <t>Total Academic Staff Salaries:</t>
  </si>
  <si>
    <t>Total Co-Investigator Salaries:</t>
  </si>
  <si>
    <t>Total PA and RA Salaries:</t>
  </si>
  <si>
    <t>Total Project Travel</t>
  </si>
  <si>
    <t>Total PI Salaries:</t>
  </si>
  <si>
    <t>Total Project Assistant Salaries:</t>
  </si>
  <si>
    <t>Total Research Assistant Salaries:</t>
  </si>
  <si>
    <t>Term (Academic or Annual)</t>
  </si>
  <si>
    <t>Supplies and Expenses</t>
  </si>
  <si>
    <t>Total Equipment:</t>
  </si>
  <si>
    <t>Total Project Travel:</t>
  </si>
  <si>
    <t>Total Supplies and Expenses:</t>
  </si>
  <si>
    <t>Total Fringe Benefits:</t>
  </si>
  <si>
    <t>Co-Investigator Salary</t>
  </si>
  <si>
    <t>Academic Staff Salary</t>
  </si>
  <si>
    <t>Research Assistants and Project Assistants Salary</t>
  </si>
  <si>
    <t>Student Hourly Help</t>
  </si>
  <si>
    <t>Tuition Remission</t>
  </si>
  <si>
    <t>Tuition Remission Requested</t>
  </si>
  <si>
    <t>Total Tuition:</t>
  </si>
  <si>
    <t>Total Post Doc/Research Associates Salaries:</t>
  </si>
  <si>
    <t>Other Project Travel expense</t>
  </si>
  <si>
    <t>Year 1 Totals</t>
  </si>
  <si>
    <t>PI Salaries:</t>
  </si>
  <si>
    <t>Co-Investigator Salaries:</t>
  </si>
  <si>
    <t>Academic Staff Salaries:</t>
  </si>
  <si>
    <t>Project Assistant Salaries:</t>
  </si>
  <si>
    <t>Research Assistant Salaries:</t>
  </si>
  <si>
    <t>Tuition:</t>
  </si>
  <si>
    <t>Fringe Benefits:</t>
  </si>
  <si>
    <t>Total Post Docs/Research Associate Salaries:</t>
  </si>
  <si>
    <t>Project Travel:</t>
  </si>
  <si>
    <t>Supplies and Expenses:</t>
  </si>
  <si>
    <t>Equipment:</t>
  </si>
  <si>
    <t>Year 2 Totals</t>
  </si>
  <si>
    <t>Total Requested</t>
  </si>
  <si>
    <t>Postdoctoral Fellows/Research Associates Salaries</t>
  </si>
  <si>
    <t>Postdoctoral Fellows/Research Associates Salaries:</t>
  </si>
  <si>
    <t>Please complete the highlighted cells.  The other cells will then calculate automatically.</t>
  </si>
  <si>
    <t xml:space="preserve">This page automatically pulls data from the Year 1 and Year 2 worksheets. </t>
  </si>
  <si>
    <t>The budget may include faculty salary for summer salary support only. Faculty with 12 month appointments are not eligible for faculty salary support.</t>
  </si>
  <si>
    <t>UW/MIR</t>
  </si>
  <si>
    <t>Extension</t>
  </si>
  <si>
    <t>Total PI Salary:</t>
  </si>
  <si>
    <t>MIR</t>
  </si>
  <si>
    <t>UW</t>
  </si>
  <si>
    <t>Match Funding Provided:</t>
  </si>
  <si>
    <t>Total Project Costs:</t>
  </si>
  <si>
    <t>Total Budget Request:</t>
  </si>
  <si>
    <t>Amount</t>
  </si>
  <si>
    <t>Source</t>
  </si>
  <si>
    <t>Match Funding Source:</t>
  </si>
  <si>
    <t>Total requested Supplies and Expenses</t>
  </si>
  <si>
    <t># of months of support requested</t>
  </si>
  <si>
    <t># of Semesters for Tuition Remission</t>
  </si>
  <si>
    <t>Total requested Student Hourly wages</t>
  </si>
  <si>
    <t>Total requested LTE wages</t>
  </si>
  <si>
    <t>LTEs</t>
  </si>
  <si>
    <t>Total Student Hourly Wages:</t>
  </si>
  <si>
    <t>Total LTE Wages:</t>
  </si>
  <si>
    <t>Student Hourly Wages:</t>
  </si>
  <si>
    <t>LTE Wages:</t>
  </si>
  <si>
    <t>Data Science Initiative Budget Template - Year 1</t>
  </si>
  <si>
    <t>Data Science Initiative Budget Template - Year 2</t>
  </si>
  <si>
    <t>Data Science Initiative Budget Summary</t>
  </si>
  <si>
    <t>x 35.0%</t>
  </si>
  <si>
    <t>x 3.2%</t>
  </si>
  <si>
    <t>x 8.6%</t>
  </si>
  <si>
    <t>x 23.0%</t>
  </si>
  <si>
    <t>x 22.2%</t>
  </si>
  <si>
    <r>
      <t>Additional commitments from other sources:</t>
    </r>
    <r>
      <rPr>
        <sz val="11"/>
        <color theme="1"/>
        <rFont val="Calibri"/>
        <family val="2"/>
      </rPr>
      <t xml:space="preserve"> List any supplemental funding promised to you on the condition that you receive a Data Science Initiative award</t>
    </r>
  </si>
  <si>
    <t>Total Requested (Data Science Initiative):</t>
  </si>
  <si>
    <t>2018-2019 Full Time Salary</t>
  </si>
  <si>
    <t>2019-2020 Full Time Salary</t>
  </si>
  <si>
    <t>When you enter salaries for FY19 and FY20 please anticipate budgeting a 2% salary increase for each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</si>
</sst>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m/yy\ \-\ mm/yy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44" fontId="0" fillId="0" borderId="0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4" fontId="41" fillId="0" borderId="0" xfId="0" applyNumberFormat="1" applyFont="1" applyAlignment="1">
      <alignment/>
    </xf>
    <xf numFmtId="44" fontId="0" fillId="0" borderId="0" xfId="0" applyNumberFormat="1" applyBorder="1" applyAlignment="1">
      <alignment horizontal="center" wrapText="1"/>
    </xf>
    <xf numFmtId="44" fontId="0" fillId="0" borderId="10" xfId="0" applyNumberFormat="1" applyFill="1" applyBorder="1" applyAlignment="1">
      <alignment/>
    </xf>
    <xf numFmtId="0" fontId="42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44" fontId="41" fillId="0" borderId="0" xfId="0" applyNumberFormat="1" applyFont="1" applyFill="1" applyAlignment="1">
      <alignment/>
    </xf>
    <xf numFmtId="44" fontId="0" fillId="0" borderId="10" xfId="44" applyFont="1" applyFill="1" applyBorder="1" applyAlignment="1">
      <alignment/>
    </xf>
    <xf numFmtId="44" fontId="41" fillId="0" borderId="0" xfId="44" applyFont="1" applyAlignment="1">
      <alignment/>
    </xf>
    <xf numFmtId="44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49" fontId="0" fillId="7" borderId="10" xfId="0" applyNumberFormat="1" applyFill="1" applyBorder="1" applyAlignment="1" applyProtection="1">
      <alignment wrapText="1"/>
      <protection locked="0"/>
    </xf>
    <xf numFmtId="44" fontId="0" fillId="7" borderId="10" xfId="44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wrapText="1"/>
      <protection locked="0"/>
    </xf>
    <xf numFmtId="165" fontId="0" fillId="7" borderId="10" xfId="0" applyNumberFormat="1" applyFill="1" applyBorder="1" applyAlignment="1" applyProtection="1">
      <alignment/>
      <protection locked="0"/>
    </xf>
    <xf numFmtId="44" fontId="0" fillId="7" borderId="10" xfId="44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9" fontId="0" fillId="7" borderId="10" xfId="57" applyFont="1" applyFill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/>
      <protection/>
    </xf>
    <xf numFmtId="44" fontId="0" fillId="0" borderId="0" xfId="0" applyNumberFormat="1" applyAlignment="1">
      <alignment/>
    </xf>
    <xf numFmtId="44" fontId="42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/>
    </xf>
    <xf numFmtId="44" fontId="41" fillId="0" borderId="13" xfId="0" applyNumberFormat="1" applyFont="1" applyBorder="1" applyAlignment="1">
      <alignment/>
    </xf>
    <xf numFmtId="44" fontId="0" fillId="0" borderId="13" xfId="0" applyNumberFormat="1" applyFill="1" applyBorder="1" applyAlignment="1">
      <alignment/>
    </xf>
    <xf numFmtId="44" fontId="42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2" fillId="0" borderId="13" xfId="0" applyFont="1" applyBorder="1" applyAlignment="1">
      <alignment horizontal="right"/>
    </xf>
    <xf numFmtId="44" fontId="45" fillId="0" borderId="13" xfId="0" applyNumberFormat="1" applyFont="1" applyFill="1" applyBorder="1" applyAlignment="1">
      <alignment/>
    </xf>
    <xf numFmtId="44" fontId="45" fillId="0" borderId="13" xfId="0" applyNumberFormat="1" applyFont="1" applyBorder="1" applyAlignment="1">
      <alignment/>
    </xf>
    <xf numFmtId="44" fontId="42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center" wrapText="1"/>
    </xf>
    <xf numFmtId="0" fontId="41" fillId="0" borderId="13" xfId="0" applyFont="1" applyBorder="1" applyAlignment="1">
      <alignment horizontal="right"/>
    </xf>
    <xf numFmtId="44" fontId="41" fillId="0" borderId="13" xfId="0" applyNumberFormat="1" applyFont="1" applyFill="1" applyBorder="1" applyAlignment="1">
      <alignment/>
    </xf>
    <xf numFmtId="44" fontId="42" fillId="7" borderId="14" xfId="0" applyNumberFormat="1" applyFont="1" applyFill="1" applyBorder="1" applyAlignment="1">
      <alignment/>
    </xf>
    <xf numFmtId="44" fontId="0" fillId="7" borderId="11" xfId="0" applyNumberFormat="1" applyFont="1" applyFill="1" applyBorder="1" applyAlignment="1">
      <alignment horizontal="center"/>
    </xf>
    <xf numFmtId="44" fontId="0" fillId="7" borderId="15" xfId="0" applyNumberFormat="1" applyFont="1" applyFill="1" applyBorder="1" applyAlignment="1">
      <alignment horizontal="center"/>
    </xf>
    <xf numFmtId="44" fontId="0" fillId="7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7" borderId="11" xfId="0" applyNumberFormat="1" applyFill="1" applyBorder="1" applyAlignment="1" applyProtection="1">
      <alignment horizontal="center" wrapText="1"/>
      <protection locked="0"/>
    </xf>
    <xf numFmtId="44" fontId="0" fillId="7" borderId="12" xfId="0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4" fontId="0" fillId="7" borderId="10" xfId="0" applyNumberFormat="1" applyFill="1" applyBorder="1" applyAlignment="1" applyProtection="1">
      <alignment horizontal="center" wrapText="1"/>
      <protection locked="0"/>
    </xf>
    <xf numFmtId="49" fontId="0" fillId="7" borderId="11" xfId="0" applyNumberFormat="1" applyFill="1" applyBorder="1" applyAlignment="1" applyProtection="1">
      <alignment wrapText="1"/>
      <protection locked="0"/>
    </xf>
    <xf numFmtId="49" fontId="0" fillId="7" borderId="15" xfId="0" applyNumberFormat="1" applyFill="1" applyBorder="1" applyAlignment="1" applyProtection="1">
      <alignment wrapText="1"/>
      <protection locked="0"/>
    </xf>
    <xf numFmtId="49" fontId="0" fillId="7" borderId="12" xfId="0" applyNumberForma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20.57421875" style="0" customWidth="1"/>
    <col min="4" max="4" width="14.851562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90</v>
      </c>
    </row>
    <row r="2" ht="6.75" customHeight="1"/>
    <row r="3" s="11" customFormat="1" ht="15">
      <c r="A3" s="11" t="s">
        <v>66</v>
      </c>
    </row>
    <row r="4" s="11" customFormat="1" ht="15">
      <c r="A4" s="11" t="s">
        <v>102</v>
      </c>
    </row>
    <row r="5" ht="6.75" customHeight="1"/>
    <row r="6" ht="15">
      <c r="A6" t="s">
        <v>0</v>
      </c>
    </row>
    <row r="7" ht="15">
      <c r="A7" s="41" t="s">
        <v>68</v>
      </c>
    </row>
    <row r="8" spans="2:7" ht="45">
      <c r="B8" s="1" t="s">
        <v>10</v>
      </c>
      <c r="C8" s="1" t="s">
        <v>12</v>
      </c>
      <c r="D8" s="1" t="s">
        <v>100</v>
      </c>
      <c r="E8" s="1" t="s">
        <v>7</v>
      </c>
      <c r="F8" s="1" t="s">
        <v>81</v>
      </c>
      <c r="G8" s="1" t="s">
        <v>26</v>
      </c>
    </row>
    <row r="9" spans="2:7" ht="15">
      <c r="B9" s="26"/>
      <c r="C9" s="26"/>
      <c r="D9" s="28"/>
      <c r="E9" s="25" t="s">
        <v>6</v>
      </c>
      <c r="F9" s="29"/>
      <c r="G9" s="19">
        <f>IF(E9="Academic",D9/9*F9,IF(E9="Annual",D9/12*F9,0))</f>
        <v>0</v>
      </c>
    </row>
    <row r="10" spans="6:7" ht="15">
      <c r="F10" s="12" t="s">
        <v>32</v>
      </c>
      <c r="G10" s="20">
        <f>G9</f>
        <v>0</v>
      </c>
    </row>
    <row r="11" ht="15">
      <c r="A11" t="s">
        <v>41</v>
      </c>
    </row>
    <row r="12" spans="1:2" ht="15">
      <c r="A12" s="41" t="s">
        <v>68</v>
      </c>
      <c r="B12" s="11"/>
    </row>
    <row r="13" spans="2:7" ht="45">
      <c r="B13" s="1" t="s">
        <v>10</v>
      </c>
      <c r="C13" s="1" t="s">
        <v>12</v>
      </c>
      <c r="D13" s="1" t="s">
        <v>100</v>
      </c>
      <c r="E13" s="1" t="s">
        <v>7</v>
      </c>
      <c r="F13" s="1" t="s">
        <v>81</v>
      </c>
      <c r="G13" s="1" t="s">
        <v>26</v>
      </c>
    </row>
    <row r="14" spans="2:7" ht="15">
      <c r="B14" s="26"/>
      <c r="C14" s="26"/>
      <c r="D14" s="28"/>
      <c r="E14" s="25" t="s">
        <v>6</v>
      </c>
      <c r="F14" s="29"/>
      <c r="G14" s="19">
        <f aca="true" t="shared" si="0" ref="G14:G23">IF(E14="Academic",D14/9*F14,IF(E14="Annual",D14/12*F14,0))</f>
        <v>0</v>
      </c>
    </row>
    <row r="15" spans="2:7" ht="15">
      <c r="B15" s="26"/>
      <c r="C15" s="26"/>
      <c r="D15" s="28"/>
      <c r="E15" s="25" t="s">
        <v>6</v>
      </c>
      <c r="F15" s="29"/>
      <c r="G15" s="19">
        <f t="shared" si="0"/>
        <v>0</v>
      </c>
    </row>
    <row r="16" spans="2:7" ht="15">
      <c r="B16" s="26"/>
      <c r="C16" s="26"/>
      <c r="D16" s="28"/>
      <c r="E16" s="25" t="s">
        <v>6</v>
      </c>
      <c r="F16" s="29"/>
      <c r="G16" s="19">
        <f t="shared" si="0"/>
        <v>0</v>
      </c>
    </row>
    <row r="17" spans="2:7" ht="15">
      <c r="B17" s="26"/>
      <c r="C17" s="26"/>
      <c r="D17" s="28"/>
      <c r="E17" s="25" t="s">
        <v>6</v>
      </c>
      <c r="F17" s="29"/>
      <c r="G17" s="19">
        <f t="shared" si="0"/>
        <v>0</v>
      </c>
    </row>
    <row r="18" spans="2:7" ht="15">
      <c r="B18" s="26"/>
      <c r="C18" s="26"/>
      <c r="D18" s="28"/>
      <c r="E18" s="25" t="s">
        <v>6</v>
      </c>
      <c r="F18" s="29"/>
      <c r="G18" s="19">
        <f t="shared" si="0"/>
        <v>0</v>
      </c>
    </row>
    <row r="19" spans="2:7" ht="15">
      <c r="B19" s="26"/>
      <c r="C19" s="26"/>
      <c r="D19" s="28"/>
      <c r="E19" s="25" t="s">
        <v>6</v>
      </c>
      <c r="F19" s="29"/>
      <c r="G19" s="19">
        <f t="shared" si="0"/>
        <v>0</v>
      </c>
    </row>
    <row r="20" spans="2:7" ht="15">
      <c r="B20" s="26"/>
      <c r="C20" s="26"/>
      <c r="D20" s="28"/>
      <c r="E20" s="25" t="s">
        <v>6</v>
      </c>
      <c r="F20" s="29"/>
      <c r="G20" s="19">
        <f t="shared" si="0"/>
        <v>0</v>
      </c>
    </row>
    <row r="21" spans="2:7" ht="15">
      <c r="B21" s="26"/>
      <c r="C21" s="26"/>
      <c r="D21" s="28"/>
      <c r="E21" s="25" t="s">
        <v>6</v>
      </c>
      <c r="F21" s="29"/>
      <c r="G21" s="19">
        <f t="shared" si="0"/>
        <v>0</v>
      </c>
    </row>
    <row r="22" spans="2:7" ht="15">
      <c r="B22" s="26"/>
      <c r="C22" s="26"/>
      <c r="D22" s="28"/>
      <c r="E22" s="25" t="s">
        <v>6</v>
      </c>
      <c r="F22" s="29"/>
      <c r="G22" s="19">
        <f t="shared" si="0"/>
        <v>0</v>
      </c>
    </row>
    <row r="23" spans="2:7" ht="15">
      <c r="B23" s="26"/>
      <c r="C23" s="26"/>
      <c r="D23" s="28"/>
      <c r="E23" s="25" t="s">
        <v>6</v>
      </c>
      <c r="F23" s="29"/>
      <c r="G23" s="19">
        <f t="shared" si="0"/>
        <v>0</v>
      </c>
    </row>
    <row r="24" spans="5:7" ht="15">
      <c r="E24" s="11"/>
      <c r="F24" s="12" t="s">
        <v>29</v>
      </c>
      <c r="G24" s="13">
        <f>G21+G20+G14+G22+G23+G19+G18+G17+G16+G15</f>
        <v>0</v>
      </c>
    </row>
    <row r="25" ht="15">
      <c r="A25" t="s">
        <v>42</v>
      </c>
    </row>
    <row r="26" spans="2:7" ht="45">
      <c r="B26" s="1" t="s">
        <v>10</v>
      </c>
      <c r="C26" s="1" t="s">
        <v>12</v>
      </c>
      <c r="D26" s="1" t="s">
        <v>100</v>
      </c>
      <c r="E26" s="1" t="s">
        <v>7</v>
      </c>
      <c r="F26" s="1" t="s">
        <v>81</v>
      </c>
      <c r="G26" s="1" t="s">
        <v>26</v>
      </c>
    </row>
    <row r="27" spans="2:7" ht="15">
      <c r="B27" s="26"/>
      <c r="C27" s="26"/>
      <c r="D27" s="28"/>
      <c r="E27" s="25" t="s">
        <v>6</v>
      </c>
      <c r="F27" s="29"/>
      <c r="G27" s="19">
        <f aca="true" t="shared" si="1" ref="G27:G36">IF(E27="Academic",D27/9*F27,IF(E27="Annual",D27/12*F27,0))</f>
        <v>0</v>
      </c>
    </row>
    <row r="28" spans="2:7" ht="15">
      <c r="B28" s="26"/>
      <c r="C28" s="26"/>
      <c r="D28" s="28"/>
      <c r="E28" s="25" t="s">
        <v>6</v>
      </c>
      <c r="F28" s="29"/>
      <c r="G28" s="19">
        <f t="shared" si="1"/>
        <v>0</v>
      </c>
    </row>
    <row r="29" spans="2:7" ht="15">
      <c r="B29" s="26"/>
      <c r="C29" s="26"/>
      <c r="D29" s="28"/>
      <c r="E29" s="25" t="s">
        <v>6</v>
      </c>
      <c r="F29" s="29"/>
      <c r="G29" s="19">
        <f t="shared" si="1"/>
        <v>0</v>
      </c>
    </row>
    <row r="30" spans="2:7" ht="15">
      <c r="B30" s="26"/>
      <c r="C30" s="26"/>
      <c r="D30" s="28"/>
      <c r="E30" s="25" t="s">
        <v>6</v>
      </c>
      <c r="F30" s="29"/>
      <c r="G30" s="19">
        <f t="shared" si="1"/>
        <v>0</v>
      </c>
    </row>
    <row r="31" spans="2:7" ht="15">
      <c r="B31" s="26"/>
      <c r="C31" s="26"/>
      <c r="D31" s="28"/>
      <c r="E31" s="25" t="s">
        <v>6</v>
      </c>
      <c r="F31" s="29"/>
      <c r="G31" s="19">
        <f t="shared" si="1"/>
        <v>0</v>
      </c>
    </row>
    <row r="32" spans="2:7" ht="15">
      <c r="B32" s="26"/>
      <c r="C32" s="26"/>
      <c r="D32" s="28"/>
      <c r="E32" s="25" t="s">
        <v>6</v>
      </c>
      <c r="F32" s="29"/>
      <c r="G32" s="19">
        <f t="shared" si="1"/>
        <v>0</v>
      </c>
    </row>
    <row r="33" spans="2:7" ht="15">
      <c r="B33" s="26"/>
      <c r="C33" s="26"/>
      <c r="D33" s="28"/>
      <c r="E33" s="25" t="s">
        <v>6</v>
      </c>
      <c r="F33" s="29"/>
      <c r="G33" s="19">
        <f t="shared" si="1"/>
        <v>0</v>
      </c>
    </row>
    <row r="34" spans="2:7" ht="15">
      <c r="B34" s="26"/>
      <c r="C34" s="26"/>
      <c r="D34" s="28"/>
      <c r="E34" s="25" t="s">
        <v>6</v>
      </c>
      <c r="F34" s="29"/>
      <c r="G34" s="19">
        <f t="shared" si="1"/>
        <v>0</v>
      </c>
    </row>
    <row r="35" spans="2:7" ht="15">
      <c r="B35" s="26"/>
      <c r="C35" s="26"/>
      <c r="D35" s="28"/>
      <c r="E35" s="25" t="s">
        <v>6</v>
      </c>
      <c r="F35" s="29"/>
      <c r="G35" s="19">
        <f t="shared" si="1"/>
        <v>0</v>
      </c>
    </row>
    <row r="36" spans="2:7" ht="15">
      <c r="B36" s="26"/>
      <c r="C36" s="26"/>
      <c r="D36" s="28"/>
      <c r="E36" s="25" t="s">
        <v>6</v>
      </c>
      <c r="F36" s="29"/>
      <c r="G36" s="19">
        <f t="shared" si="1"/>
        <v>0</v>
      </c>
    </row>
    <row r="37" spans="5:7" ht="15">
      <c r="E37" s="11"/>
      <c r="F37" s="12" t="s">
        <v>28</v>
      </c>
      <c r="G37" s="13">
        <f>G34+G33+G27+G35+G36+G28+G29+G30+G31+G32</f>
        <v>0</v>
      </c>
    </row>
    <row r="38" ht="15">
      <c r="A38" t="s">
        <v>44</v>
      </c>
    </row>
    <row r="39" spans="2:3" ht="15">
      <c r="B39" s="57" t="s">
        <v>83</v>
      </c>
      <c r="C39" s="57"/>
    </row>
    <row r="40" spans="2:3" ht="15">
      <c r="B40" s="55">
        <v>0</v>
      </c>
      <c r="C40" s="56"/>
    </row>
    <row r="41" spans="2:7" ht="15">
      <c r="B41" s="14"/>
      <c r="C41" s="14"/>
      <c r="D41" s="46"/>
      <c r="E41" s="11"/>
      <c r="F41" s="12" t="s">
        <v>86</v>
      </c>
      <c r="G41" s="13">
        <f>B40</f>
        <v>0</v>
      </c>
    </row>
    <row r="42" spans="1:8" ht="15">
      <c r="A42" t="s">
        <v>85</v>
      </c>
      <c r="B42" s="14"/>
      <c r="C42" s="14"/>
      <c r="D42" s="46"/>
      <c r="F42" s="11"/>
      <c r="G42" s="12"/>
      <c r="H42" s="13"/>
    </row>
    <row r="43" spans="2:3" ht="15">
      <c r="B43" s="57" t="s">
        <v>84</v>
      </c>
      <c r="C43" s="57"/>
    </row>
    <row r="44" spans="2:3" ht="15">
      <c r="B44" s="58">
        <v>0</v>
      </c>
      <c r="C44" s="58"/>
    </row>
    <row r="45" spans="6:7" ht="15">
      <c r="F45" s="12" t="s">
        <v>87</v>
      </c>
      <c r="G45" s="13">
        <f>B44</f>
        <v>0</v>
      </c>
    </row>
    <row r="46" ht="15">
      <c r="A46" t="s">
        <v>43</v>
      </c>
    </row>
    <row r="47" spans="2:9" ht="45">
      <c r="B47" s="1" t="s">
        <v>35</v>
      </c>
      <c r="C47" s="1" t="s">
        <v>13</v>
      </c>
      <c r="D47" s="1" t="s">
        <v>14</v>
      </c>
      <c r="E47" s="1" t="s">
        <v>15</v>
      </c>
      <c r="F47" s="1" t="s">
        <v>18</v>
      </c>
      <c r="G47" s="1" t="s">
        <v>45</v>
      </c>
      <c r="H47" s="1" t="s">
        <v>82</v>
      </c>
      <c r="I47" s="1" t="s">
        <v>46</v>
      </c>
    </row>
    <row r="48" spans="2:9" ht="15">
      <c r="B48" s="25" t="s">
        <v>6</v>
      </c>
      <c r="C48" s="25" t="s">
        <v>6</v>
      </c>
      <c r="D48" s="29"/>
      <c r="E48" s="30"/>
      <c r="F48" s="19">
        <f>IF((AND(B48="Academic",C48="Project Assistant")),32392*E48/9*D48,0)+IF((AND(B48="Annual",C48="Project Assistant")),39590*E48/12*D48,0)+IF((AND(B48="Academic",C48="Research Assistant")),36133*E48/9*D48,0)+IF((AND(B48="Annual",C48="Research Assistant")),44162*E48/12*D48,0)</f>
        <v>0</v>
      </c>
      <c r="G48" s="26" t="s">
        <v>6</v>
      </c>
      <c r="H48" s="25" t="s">
        <v>6</v>
      </c>
      <c r="I48" s="19">
        <f>IF(G48="Yes",H48*6000,0)</f>
        <v>0</v>
      </c>
    </row>
    <row r="49" spans="2:9" ht="15">
      <c r="B49" s="25" t="s">
        <v>6</v>
      </c>
      <c r="C49" s="25" t="s">
        <v>6</v>
      </c>
      <c r="D49" s="29"/>
      <c r="E49" s="30"/>
      <c r="F49" s="19">
        <f>IF((AND(B49="Academic",C49="Project Assistant")),32392*E49/9*D49,0)+IF((AND(B49="Annual",C49="Project Assistant")),39590*E49/12*D49,0)+IF((AND(B49="Academic",C49="Research Assistant")),36133*E49/9*D49,0)+IF((AND(B49="Annual",C49="Research Assistant")),44162*E49/12*D49,0)</f>
        <v>0</v>
      </c>
      <c r="G49" s="26" t="s">
        <v>6</v>
      </c>
      <c r="H49" s="25" t="s">
        <v>6</v>
      </c>
      <c r="I49" s="19">
        <f>IF(G49="Yes",H49*6000,0)</f>
        <v>0</v>
      </c>
    </row>
    <row r="50" spans="2:9" ht="15">
      <c r="B50" s="25" t="s">
        <v>6</v>
      </c>
      <c r="C50" s="25" t="s">
        <v>6</v>
      </c>
      <c r="D50" s="29"/>
      <c r="E50" s="30"/>
      <c r="F50" s="19">
        <f>IF((AND(B50="Academic",C50="Project Assistant")),32392*E50/9*D50,0)+IF((AND(B50="Annual",C50="Project Assistant")),39590*E50/12*D50,0)+IF((AND(B50="Academic",C50="Research Assistant")),36133*E50/9*D50,0)+IF((AND(B50="Annual",C50="Research Assistant")),44162*E50/12*D50,0)</f>
        <v>0</v>
      </c>
      <c r="G50" s="26" t="s">
        <v>6</v>
      </c>
      <c r="H50" s="25" t="s">
        <v>6</v>
      </c>
      <c r="I50" s="19">
        <f>IF(G50="Yes",H50*6000,0)</f>
        <v>0</v>
      </c>
    </row>
    <row r="51" spans="2:9" ht="15">
      <c r="B51" s="25" t="s">
        <v>6</v>
      </c>
      <c r="C51" s="25" t="s">
        <v>6</v>
      </c>
      <c r="D51" s="29"/>
      <c r="E51" s="30"/>
      <c r="F51" s="19">
        <f>IF((AND(B51="Academic",C51="Project Assistant")),32392*E51/9*D51,0)+IF((AND(B51="Annual",C51="Project Assistant")),39590*E51/12*D51,0)+IF((AND(B51="Academic",C51="Research Assistant")),36133*E51/9*D51,0)+IF((AND(B51="Annual",C51="Research Assistant")),44162*E51/12*D51,0)</f>
        <v>0</v>
      </c>
      <c r="G51" s="26" t="s">
        <v>6</v>
      </c>
      <c r="H51" s="25" t="s">
        <v>6</v>
      </c>
      <c r="I51" s="19">
        <f>IF(G51="Yes",H51*6000,0)</f>
        <v>0</v>
      </c>
    </row>
    <row r="52" spans="2:9" ht="15">
      <c r="B52" s="25" t="s">
        <v>6</v>
      </c>
      <c r="C52" s="25" t="s">
        <v>6</v>
      </c>
      <c r="D52" s="29"/>
      <c r="E52" s="30"/>
      <c r="F52" s="19">
        <f>IF((AND(B52="Academic",C52="Project Assistant")),32392*E52/9*D52,0)+IF((AND(B52="Annual",C52="Project Assistant")),39590*E52/12*D52,0)+IF((AND(B52="Academic",C52="Research Assistant")),36133*E52/9*D52,0)+IF((AND(B52="Annual",C52="Research Assistant")),44162*E52/12*D52,0)</f>
        <v>0</v>
      </c>
      <c r="G52" s="26" t="s">
        <v>6</v>
      </c>
      <c r="H52" s="25" t="s">
        <v>6</v>
      </c>
      <c r="I52" s="19">
        <f>IF(G52="Yes",H52*6000,0)</f>
        <v>0</v>
      </c>
    </row>
    <row r="53" spans="2:9" s="8" customFormat="1" ht="15">
      <c r="B53" s="9"/>
      <c r="C53" s="9"/>
      <c r="D53" s="10"/>
      <c r="E53" s="11"/>
      <c r="F53" s="12" t="s">
        <v>33</v>
      </c>
      <c r="G53" s="18">
        <f>SUMIF(C48:C52,"Project Assistant",F48:F52)</f>
        <v>0</v>
      </c>
      <c r="H53" s="21"/>
      <c r="I53" s="9"/>
    </row>
    <row r="54" spans="2:9" s="8" customFormat="1" ht="15">
      <c r="B54" s="9"/>
      <c r="C54" s="9"/>
      <c r="D54" s="10"/>
      <c r="E54" s="11"/>
      <c r="F54" s="12" t="s">
        <v>34</v>
      </c>
      <c r="G54" s="18">
        <f>SUMIF(C48:C52,"Research Assistant",F48:F52)</f>
        <v>0</v>
      </c>
      <c r="H54" s="9"/>
      <c r="I54" s="9"/>
    </row>
    <row r="55" spans="2:9" s="8" customFormat="1" ht="15">
      <c r="B55" s="9"/>
      <c r="C55" s="9"/>
      <c r="D55" s="10"/>
      <c r="E55" s="11"/>
      <c r="F55" s="12" t="s">
        <v>47</v>
      </c>
      <c r="G55" s="18">
        <f>I51+I50+I49+I48+I52</f>
        <v>0</v>
      </c>
      <c r="H55" s="9"/>
      <c r="I55" s="9"/>
    </row>
    <row r="56" ht="15">
      <c r="A56" t="s">
        <v>64</v>
      </c>
    </row>
    <row r="57" spans="2:4" ht="30">
      <c r="B57" s="1" t="s">
        <v>12</v>
      </c>
      <c r="C57" s="1" t="s">
        <v>27</v>
      </c>
      <c r="D57" s="1" t="s">
        <v>11</v>
      </c>
    </row>
    <row r="58" spans="2:4" ht="15">
      <c r="B58" s="26"/>
      <c r="C58" s="27"/>
      <c r="D58" s="28">
        <v>0</v>
      </c>
    </row>
    <row r="59" spans="2:4" ht="15">
      <c r="B59" s="26"/>
      <c r="C59" s="27"/>
      <c r="D59" s="28">
        <v>0</v>
      </c>
    </row>
    <row r="60" spans="2:4" ht="15">
      <c r="B60" s="26"/>
      <c r="C60" s="27"/>
      <c r="D60" s="28">
        <v>0</v>
      </c>
    </row>
    <row r="61" spans="2:4" ht="15">
      <c r="B61" s="26"/>
      <c r="C61" s="27"/>
      <c r="D61" s="28">
        <v>0</v>
      </c>
    </row>
    <row r="62" spans="2:4" ht="15">
      <c r="B62" s="26"/>
      <c r="C62" s="27"/>
      <c r="D62" s="28">
        <v>0</v>
      </c>
    </row>
    <row r="63" spans="2:7" ht="15">
      <c r="B63" s="9"/>
      <c r="C63" s="7"/>
      <c r="D63" s="6"/>
      <c r="E63" s="11"/>
      <c r="F63" s="12" t="s">
        <v>58</v>
      </c>
      <c r="G63" s="18">
        <f>D62+D61+D60+D59+D58</f>
        <v>0</v>
      </c>
    </row>
    <row r="64" ht="15">
      <c r="A64" t="s">
        <v>1</v>
      </c>
    </row>
    <row r="65" spans="2:6" ht="15">
      <c r="B65" s="2" t="s">
        <v>71</v>
      </c>
      <c r="C65" s="3"/>
      <c r="D65" s="15">
        <f>G10</f>
        <v>0</v>
      </c>
      <c r="E65" s="5" t="s">
        <v>93</v>
      </c>
      <c r="F65" s="15">
        <f>D65*0.35</f>
        <v>0</v>
      </c>
    </row>
    <row r="66" spans="2:6" ht="15">
      <c r="B66" s="2" t="s">
        <v>29</v>
      </c>
      <c r="C66" s="3"/>
      <c r="D66" s="15">
        <f>G24</f>
        <v>0</v>
      </c>
      <c r="E66" s="5" t="s">
        <v>93</v>
      </c>
      <c r="F66" s="15">
        <f>D66*0.35</f>
        <v>0</v>
      </c>
    </row>
    <row r="67" spans="2:6" ht="15">
      <c r="B67" s="2" t="s">
        <v>28</v>
      </c>
      <c r="C67" s="3"/>
      <c r="D67" s="15">
        <f>G37</f>
        <v>0</v>
      </c>
      <c r="E67" s="5" t="s">
        <v>93</v>
      </c>
      <c r="F67" s="15">
        <f>D67*0.35</f>
        <v>0</v>
      </c>
    </row>
    <row r="68" spans="2:6" ht="15">
      <c r="B68" s="2" t="s">
        <v>86</v>
      </c>
      <c r="C68" s="3"/>
      <c r="D68" s="15">
        <f>G41</f>
        <v>0</v>
      </c>
      <c r="E68" s="5" t="s">
        <v>94</v>
      </c>
      <c r="F68" s="17">
        <f>D68*0.032</f>
        <v>0</v>
      </c>
    </row>
    <row r="69" spans="2:6" ht="15">
      <c r="B69" s="2" t="s">
        <v>87</v>
      </c>
      <c r="C69" s="3"/>
      <c r="D69" s="15">
        <f>G45</f>
        <v>0</v>
      </c>
      <c r="E69" s="5" t="s">
        <v>95</v>
      </c>
      <c r="F69" s="17">
        <f>D69*0.086</f>
        <v>0</v>
      </c>
    </row>
    <row r="70" spans="2:6" ht="15">
      <c r="B70" s="4" t="s">
        <v>30</v>
      </c>
      <c r="C70" s="3"/>
      <c r="D70" s="15">
        <f>G54+G53</f>
        <v>0</v>
      </c>
      <c r="E70" s="5" t="s">
        <v>96</v>
      </c>
      <c r="F70" s="15">
        <f>D70*0.23</f>
        <v>0</v>
      </c>
    </row>
    <row r="71" spans="2:6" ht="15">
      <c r="B71" s="2" t="s">
        <v>48</v>
      </c>
      <c r="C71" s="3"/>
      <c r="D71" s="15">
        <f>G63</f>
        <v>0</v>
      </c>
      <c r="E71" s="5" t="s">
        <v>97</v>
      </c>
      <c r="F71" s="17">
        <f>D71*0.222</f>
        <v>0</v>
      </c>
    </row>
    <row r="72" spans="6:7" ht="15">
      <c r="F72" s="12" t="s">
        <v>40</v>
      </c>
      <c r="G72" s="13">
        <f>F71+F70+F69+F68+F67+F66+F65</f>
        <v>0</v>
      </c>
    </row>
    <row r="73" ht="15">
      <c r="A73" t="s">
        <v>2</v>
      </c>
    </row>
    <row r="74" spans="2:6" ht="30">
      <c r="B74" s="1" t="s">
        <v>19</v>
      </c>
      <c r="C74" s="1" t="s">
        <v>20</v>
      </c>
      <c r="D74" s="1" t="s">
        <v>21</v>
      </c>
      <c r="E74" s="1" t="s">
        <v>49</v>
      </c>
      <c r="F74" s="1" t="s">
        <v>31</v>
      </c>
    </row>
    <row r="75" spans="2:6" ht="15">
      <c r="B75" s="25"/>
      <c r="C75" s="25"/>
      <c r="D75" s="24">
        <v>0</v>
      </c>
      <c r="E75" s="24">
        <v>0</v>
      </c>
      <c r="F75" s="31">
        <f>E75+D75</f>
        <v>0</v>
      </c>
    </row>
    <row r="76" spans="2:6" ht="15">
      <c r="B76" s="25"/>
      <c r="C76" s="25"/>
      <c r="D76" s="24">
        <v>0</v>
      </c>
      <c r="E76" s="24">
        <v>0</v>
      </c>
      <c r="F76" s="31">
        <f>E76+D76</f>
        <v>0</v>
      </c>
    </row>
    <row r="77" spans="6:7" ht="15">
      <c r="F77" s="12" t="s">
        <v>38</v>
      </c>
      <c r="G77" s="13">
        <f>F76+F75</f>
        <v>0</v>
      </c>
    </row>
    <row r="78" ht="15">
      <c r="A78" t="s">
        <v>36</v>
      </c>
    </row>
    <row r="79" spans="2:3" ht="27" customHeight="1">
      <c r="B79" s="53" t="s">
        <v>80</v>
      </c>
      <c r="C79" s="54"/>
    </row>
    <row r="80" spans="2:3" ht="15">
      <c r="B80" s="55">
        <v>0</v>
      </c>
      <c r="C80" s="56"/>
    </row>
    <row r="81" spans="6:7" ht="15">
      <c r="F81" s="12" t="s">
        <v>39</v>
      </c>
      <c r="G81" s="13">
        <f>B80</f>
        <v>0</v>
      </c>
    </row>
    <row r="82" ht="15">
      <c r="A82" t="s">
        <v>3</v>
      </c>
    </row>
    <row r="83" spans="2:5" ht="30">
      <c r="B83" s="1" t="s">
        <v>22</v>
      </c>
      <c r="C83" s="1" t="s">
        <v>23</v>
      </c>
      <c r="D83" s="1" t="s">
        <v>25</v>
      </c>
      <c r="E83" s="1" t="s">
        <v>24</v>
      </c>
    </row>
    <row r="84" spans="2:5" ht="15">
      <c r="B84" s="23"/>
      <c r="C84" s="23"/>
      <c r="D84" s="24">
        <v>0</v>
      </c>
      <c r="E84" s="24">
        <v>0</v>
      </c>
    </row>
    <row r="85" spans="2:5" ht="15">
      <c r="B85" s="23"/>
      <c r="C85" s="23"/>
      <c r="D85" s="24">
        <v>0</v>
      </c>
      <c r="E85" s="24">
        <v>0</v>
      </c>
    </row>
    <row r="86" spans="2:5" ht="15">
      <c r="B86" s="23"/>
      <c r="C86" s="23"/>
      <c r="D86" s="24">
        <v>0</v>
      </c>
      <c r="E86" s="24">
        <v>0</v>
      </c>
    </row>
    <row r="87" spans="2:5" ht="15">
      <c r="B87" s="23"/>
      <c r="C87" s="23"/>
      <c r="D87" s="24">
        <v>0</v>
      </c>
      <c r="E87" s="24">
        <v>0</v>
      </c>
    </row>
    <row r="88" spans="6:7" ht="15">
      <c r="F88" s="12" t="s">
        <v>37</v>
      </c>
      <c r="G88" s="13">
        <f>E84+E86+E87+E85</f>
        <v>0</v>
      </c>
    </row>
    <row r="90" spans="1:4" ht="15">
      <c r="A90" s="16" t="s">
        <v>75</v>
      </c>
      <c r="B90" s="16"/>
      <c r="C90" s="33">
        <f>G88+G81+G77+G72+G63+G55+G54+G53+G45+G41+G37+G24+G10</f>
        <v>0</v>
      </c>
      <c r="D90" s="45"/>
    </row>
    <row r="92" spans="1:3" ht="15">
      <c r="A92" s="16" t="s">
        <v>74</v>
      </c>
      <c r="B92" s="16"/>
      <c r="C92" s="49">
        <v>0</v>
      </c>
    </row>
    <row r="93" spans="1:6" ht="15">
      <c r="A93" s="16" t="s">
        <v>79</v>
      </c>
      <c r="C93" s="50"/>
      <c r="D93" s="51"/>
      <c r="E93" s="51"/>
      <c r="F93" s="52"/>
    </row>
    <row r="95" spans="1:3" ht="15">
      <c r="A95" s="16" t="s">
        <v>76</v>
      </c>
      <c r="B95" s="16"/>
      <c r="C95" s="33">
        <f>C90-C92</f>
        <v>0</v>
      </c>
    </row>
    <row r="97" ht="15">
      <c r="A97" s="16" t="s">
        <v>98</v>
      </c>
    </row>
    <row r="98" spans="2:6" ht="15">
      <c r="B98" s="1" t="s">
        <v>77</v>
      </c>
      <c r="C98" s="62" t="s">
        <v>78</v>
      </c>
      <c r="D98" s="63"/>
      <c r="E98" s="63"/>
      <c r="F98" s="64"/>
    </row>
    <row r="99" spans="2:6" ht="15">
      <c r="B99" s="23"/>
      <c r="C99" s="59"/>
      <c r="D99" s="60"/>
      <c r="E99" s="60"/>
      <c r="F99" s="61"/>
    </row>
    <row r="100" spans="2:6" ht="15">
      <c r="B100" s="23"/>
      <c r="C100" s="59"/>
      <c r="D100" s="60"/>
      <c r="E100" s="60"/>
      <c r="F100" s="61"/>
    </row>
    <row r="101" spans="2:6" ht="15">
      <c r="B101" s="23"/>
      <c r="C101" s="59"/>
      <c r="D101" s="60"/>
      <c r="E101" s="60"/>
      <c r="F101" s="61"/>
    </row>
    <row r="102" spans="2:6" ht="15">
      <c r="B102" s="23"/>
      <c r="C102" s="59"/>
      <c r="D102" s="60"/>
      <c r="E102" s="60"/>
      <c r="F102" s="61"/>
    </row>
    <row r="103" spans="2:6" ht="15">
      <c r="B103" s="23"/>
      <c r="C103" s="59"/>
      <c r="D103" s="60"/>
      <c r="E103" s="60"/>
      <c r="F103" s="61"/>
    </row>
  </sheetData>
  <sheetProtection/>
  <protectedRanges>
    <protectedRange sqref="D27:F36 D14:F23 B9:F9" name="Range1"/>
  </protectedRanges>
  <mergeCells count="13">
    <mergeCell ref="C103:F103"/>
    <mergeCell ref="C98:F98"/>
    <mergeCell ref="C99:F99"/>
    <mergeCell ref="C100:F100"/>
    <mergeCell ref="C101:F101"/>
    <mergeCell ref="C102:F102"/>
    <mergeCell ref="C93:F93"/>
    <mergeCell ref="B79:C79"/>
    <mergeCell ref="B80:C80"/>
    <mergeCell ref="B39:C39"/>
    <mergeCell ref="B40:C40"/>
    <mergeCell ref="B43:C43"/>
    <mergeCell ref="B44:C44"/>
  </mergeCells>
  <dataValidations count="4">
    <dataValidation type="list" allowBlank="1" showInputMessage="1" showErrorMessage="1" sqref="E9 B48:B52 E14:E23 E27:E36">
      <formula1>Current_Appt</formula1>
    </dataValidation>
    <dataValidation type="list" allowBlank="1" showInputMessage="1" showErrorMessage="1" sqref="C48:C52">
      <formula1>PA_RA</formula1>
    </dataValidation>
    <dataValidation type="list" allowBlank="1" showInputMessage="1" showErrorMessage="1" sqref="G48:G52">
      <formula1>Y_N</formula1>
    </dataValidation>
    <dataValidation type="list" allowBlank="1" showInputMessage="1" showErrorMessage="1" sqref="H48:H52">
      <formula1>Semesters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7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20.57421875" style="0" customWidth="1"/>
    <col min="4" max="4" width="14.851562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91</v>
      </c>
    </row>
    <row r="2" ht="6.75" customHeight="1"/>
    <row r="3" s="11" customFormat="1" ht="15">
      <c r="A3" s="11" t="s">
        <v>66</v>
      </c>
    </row>
    <row r="4" s="11" customFormat="1" ht="15">
      <c r="A4" s="11" t="s">
        <v>102</v>
      </c>
    </row>
    <row r="5" ht="6.75" customHeight="1"/>
    <row r="6" ht="15">
      <c r="A6" t="s">
        <v>0</v>
      </c>
    </row>
    <row r="7" ht="15">
      <c r="A7" s="41" t="s">
        <v>68</v>
      </c>
    </row>
    <row r="8" spans="2:7" ht="45">
      <c r="B8" s="1" t="s">
        <v>10</v>
      </c>
      <c r="C8" s="1" t="s">
        <v>12</v>
      </c>
      <c r="D8" s="1" t="s">
        <v>101</v>
      </c>
      <c r="E8" s="1" t="s">
        <v>7</v>
      </c>
      <c r="F8" s="1" t="s">
        <v>81</v>
      </c>
      <c r="G8" s="1" t="s">
        <v>26</v>
      </c>
    </row>
    <row r="9" spans="2:7" ht="15">
      <c r="B9" s="26"/>
      <c r="C9" s="26"/>
      <c r="D9" s="28"/>
      <c r="E9" s="25" t="s">
        <v>6</v>
      </c>
      <c r="F9" s="29"/>
      <c r="G9" s="19">
        <f>IF(E9="Academic",D9/9*F9,IF(E9="Annual",D9/12*F9,0))</f>
        <v>0</v>
      </c>
    </row>
    <row r="10" spans="6:7" ht="15">
      <c r="F10" s="12" t="s">
        <v>32</v>
      </c>
      <c r="G10" s="20">
        <f>G9</f>
        <v>0</v>
      </c>
    </row>
    <row r="11" ht="15">
      <c r="A11" t="s">
        <v>41</v>
      </c>
    </row>
    <row r="12" spans="1:2" ht="15">
      <c r="A12" s="41" t="s">
        <v>68</v>
      </c>
      <c r="B12" s="11"/>
    </row>
    <row r="13" spans="2:7" ht="45">
      <c r="B13" s="1" t="s">
        <v>10</v>
      </c>
      <c r="C13" s="1" t="s">
        <v>12</v>
      </c>
      <c r="D13" s="1" t="s">
        <v>101</v>
      </c>
      <c r="E13" s="1" t="s">
        <v>7</v>
      </c>
      <c r="F13" s="1" t="s">
        <v>81</v>
      </c>
      <c r="G13" s="1" t="s">
        <v>26</v>
      </c>
    </row>
    <row r="14" spans="2:7" ht="15">
      <c r="B14" s="26"/>
      <c r="C14" s="26"/>
      <c r="D14" s="28"/>
      <c r="E14" s="25" t="s">
        <v>6</v>
      </c>
      <c r="F14" s="29"/>
      <c r="G14" s="19">
        <f aca="true" t="shared" si="0" ref="G14:G23">IF(E14="Academic",D14/9*F14,IF(E14="Annual",D14/12*F14,0))</f>
        <v>0</v>
      </c>
    </row>
    <row r="15" spans="2:7" ht="15">
      <c r="B15" s="26"/>
      <c r="C15" s="26"/>
      <c r="D15" s="28"/>
      <c r="E15" s="25" t="s">
        <v>6</v>
      </c>
      <c r="F15" s="29"/>
      <c r="G15" s="19">
        <f t="shared" si="0"/>
        <v>0</v>
      </c>
    </row>
    <row r="16" spans="2:7" ht="15">
      <c r="B16" s="26"/>
      <c r="C16" s="26"/>
      <c r="D16" s="28"/>
      <c r="E16" s="25" t="s">
        <v>6</v>
      </c>
      <c r="F16" s="29"/>
      <c r="G16" s="19">
        <f t="shared" si="0"/>
        <v>0</v>
      </c>
    </row>
    <row r="17" spans="2:7" ht="15">
      <c r="B17" s="26"/>
      <c r="C17" s="26"/>
      <c r="D17" s="28"/>
      <c r="E17" s="25" t="s">
        <v>6</v>
      </c>
      <c r="F17" s="29"/>
      <c r="G17" s="19">
        <f t="shared" si="0"/>
        <v>0</v>
      </c>
    </row>
    <row r="18" spans="2:7" ht="15">
      <c r="B18" s="26"/>
      <c r="C18" s="26"/>
      <c r="D18" s="28"/>
      <c r="E18" s="25" t="s">
        <v>6</v>
      </c>
      <c r="F18" s="29"/>
      <c r="G18" s="19">
        <f t="shared" si="0"/>
        <v>0</v>
      </c>
    </row>
    <row r="19" spans="2:7" ht="15">
      <c r="B19" s="26"/>
      <c r="C19" s="26"/>
      <c r="D19" s="28"/>
      <c r="E19" s="25" t="s">
        <v>6</v>
      </c>
      <c r="F19" s="29"/>
      <c r="G19" s="19">
        <f t="shared" si="0"/>
        <v>0</v>
      </c>
    </row>
    <row r="20" spans="2:7" ht="15">
      <c r="B20" s="26"/>
      <c r="C20" s="26"/>
      <c r="D20" s="28"/>
      <c r="E20" s="25" t="s">
        <v>6</v>
      </c>
      <c r="F20" s="29"/>
      <c r="G20" s="19">
        <f t="shared" si="0"/>
        <v>0</v>
      </c>
    </row>
    <row r="21" spans="2:7" ht="15">
      <c r="B21" s="26"/>
      <c r="C21" s="26"/>
      <c r="D21" s="28"/>
      <c r="E21" s="25" t="s">
        <v>6</v>
      </c>
      <c r="F21" s="29"/>
      <c r="G21" s="19">
        <f t="shared" si="0"/>
        <v>0</v>
      </c>
    </row>
    <row r="22" spans="2:7" ht="15">
      <c r="B22" s="26"/>
      <c r="C22" s="26"/>
      <c r="D22" s="28"/>
      <c r="E22" s="25" t="s">
        <v>6</v>
      </c>
      <c r="F22" s="29"/>
      <c r="G22" s="19">
        <f t="shared" si="0"/>
        <v>0</v>
      </c>
    </row>
    <row r="23" spans="2:7" ht="15">
      <c r="B23" s="26"/>
      <c r="C23" s="26"/>
      <c r="D23" s="28"/>
      <c r="E23" s="25" t="s">
        <v>6</v>
      </c>
      <c r="F23" s="29"/>
      <c r="G23" s="19">
        <f t="shared" si="0"/>
        <v>0</v>
      </c>
    </row>
    <row r="24" spans="5:7" ht="15">
      <c r="E24" s="11"/>
      <c r="F24" s="12" t="s">
        <v>29</v>
      </c>
      <c r="G24" s="13">
        <f>G21+G20+G14+G22+G23+G19+G18+G17+G16+G15</f>
        <v>0</v>
      </c>
    </row>
    <row r="25" ht="15">
      <c r="A25" t="s">
        <v>42</v>
      </c>
    </row>
    <row r="26" spans="2:7" ht="45">
      <c r="B26" s="1" t="s">
        <v>10</v>
      </c>
      <c r="C26" s="1" t="s">
        <v>12</v>
      </c>
      <c r="D26" s="1" t="s">
        <v>101</v>
      </c>
      <c r="E26" s="1" t="s">
        <v>7</v>
      </c>
      <c r="F26" s="1" t="s">
        <v>81</v>
      </c>
      <c r="G26" s="1" t="s">
        <v>26</v>
      </c>
    </row>
    <row r="27" spans="2:7" ht="15">
      <c r="B27" s="26"/>
      <c r="C27" s="26"/>
      <c r="D27" s="28"/>
      <c r="E27" s="25" t="s">
        <v>6</v>
      </c>
      <c r="F27" s="29"/>
      <c r="G27" s="19">
        <f aca="true" t="shared" si="1" ref="G27:G36">IF(E27="Academic",D27/9*F27,IF(E27="Annual",D27/12*F27,0))</f>
        <v>0</v>
      </c>
    </row>
    <row r="28" spans="2:7" ht="15">
      <c r="B28" s="26"/>
      <c r="C28" s="26"/>
      <c r="D28" s="28"/>
      <c r="E28" s="25" t="s">
        <v>6</v>
      </c>
      <c r="F28" s="29"/>
      <c r="G28" s="19">
        <f t="shared" si="1"/>
        <v>0</v>
      </c>
    </row>
    <row r="29" spans="2:7" ht="15">
      <c r="B29" s="26"/>
      <c r="C29" s="26"/>
      <c r="D29" s="28"/>
      <c r="E29" s="25" t="s">
        <v>6</v>
      </c>
      <c r="F29" s="29"/>
      <c r="G29" s="19">
        <f t="shared" si="1"/>
        <v>0</v>
      </c>
    </row>
    <row r="30" spans="2:7" ht="15">
      <c r="B30" s="26"/>
      <c r="C30" s="26"/>
      <c r="D30" s="28"/>
      <c r="E30" s="25" t="s">
        <v>6</v>
      </c>
      <c r="F30" s="29"/>
      <c r="G30" s="19">
        <f t="shared" si="1"/>
        <v>0</v>
      </c>
    </row>
    <row r="31" spans="2:7" ht="15">
      <c r="B31" s="26"/>
      <c r="C31" s="26"/>
      <c r="D31" s="28"/>
      <c r="E31" s="25" t="s">
        <v>6</v>
      </c>
      <c r="F31" s="29"/>
      <c r="G31" s="19">
        <f t="shared" si="1"/>
        <v>0</v>
      </c>
    </row>
    <row r="32" spans="2:7" ht="15">
      <c r="B32" s="26"/>
      <c r="C32" s="26"/>
      <c r="D32" s="28"/>
      <c r="E32" s="25" t="s">
        <v>6</v>
      </c>
      <c r="F32" s="29"/>
      <c r="G32" s="19">
        <f t="shared" si="1"/>
        <v>0</v>
      </c>
    </row>
    <row r="33" spans="2:7" ht="15">
      <c r="B33" s="26"/>
      <c r="C33" s="26"/>
      <c r="D33" s="28"/>
      <c r="E33" s="25" t="s">
        <v>6</v>
      </c>
      <c r="F33" s="29"/>
      <c r="G33" s="19">
        <f t="shared" si="1"/>
        <v>0</v>
      </c>
    </row>
    <row r="34" spans="2:7" ht="15">
      <c r="B34" s="26"/>
      <c r="C34" s="26"/>
      <c r="D34" s="28"/>
      <c r="E34" s="25" t="s">
        <v>6</v>
      </c>
      <c r="F34" s="29"/>
      <c r="G34" s="19">
        <f t="shared" si="1"/>
        <v>0</v>
      </c>
    </row>
    <row r="35" spans="2:7" ht="15">
      <c r="B35" s="26"/>
      <c r="C35" s="26"/>
      <c r="D35" s="28"/>
      <c r="E35" s="25" t="s">
        <v>6</v>
      </c>
      <c r="F35" s="29"/>
      <c r="G35" s="19">
        <f t="shared" si="1"/>
        <v>0</v>
      </c>
    </row>
    <row r="36" spans="2:7" ht="15">
      <c r="B36" s="26"/>
      <c r="C36" s="26"/>
      <c r="D36" s="28"/>
      <c r="E36" s="25" t="s">
        <v>6</v>
      </c>
      <c r="F36" s="29"/>
      <c r="G36" s="19">
        <f t="shared" si="1"/>
        <v>0</v>
      </c>
    </row>
    <row r="37" spans="5:7" ht="15">
      <c r="E37" s="11"/>
      <c r="F37" s="12" t="s">
        <v>28</v>
      </c>
      <c r="G37" s="13">
        <f>G34+G33+G27+G35+G36+G28+G29+G30+G31+G32</f>
        <v>0</v>
      </c>
    </row>
    <row r="38" ht="15">
      <c r="A38" t="s">
        <v>44</v>
      </c>
    </row>
    <row r="39" spans="2:3" ht="14.25" customHeight="1">
      <c r="B39" s="57" t="s">
        <v>83</v>
      </c>
      <c r="C39" s="57"/>
    </row>
    <row r="40" spans="2:3" ht="15">
      <c r="B40" s="55">
        <v>0</v>
      </c>
      <c r="C40" s="56"/>
    </row>
    <row r="41" spans="2:7" ht="15">
      <c r="B41" s="14"/>
      <c r="C41" s="14"/>
      <c r="D41" s="46"/>
      <c r="F41" s="12" t="s">
        <v>86</v>
      </c>
      <c r="G41" s="13">
        <f>B40</f>
        <v>0</v>
      </c>
    </row>
    <row r="42" spans="1:8" ht="15">
      <c r="A42" t="s">
        <v>85</v>
      </c>
      <c r="B42" s="14"/>
      <c r="C42" s="14"/>
      <c r="D42" s="46"/>
      <c r="F42" s="11"/>
      <c r="G42" s="12"/>
      <c r="H42" s="13"/>
    </row>
    <row r="43" spans="2:3" ht="14.25" customHeight="1">
      <c r="B43" s="57" t="s">
        <v>84</v>
      </c>
      <c r="C43" s="57"/>
    </row>
    <row r="44" spans="2:3" ht="15">
      <c r="B44" s="58">
        <v>0</v>
      </c>
      <c r="C44" s="58"/>
    </row>
    <row r="45" spans="6:7" ht="15">
      <c r="F45" s="12" t="s">
        <v>87</v>
      </c>
      <c r="G45" s="13">
        <f>B44</f>
        <v>0</v>
      </c>
    </row>
    <row r="46" ht="15">
      <c r="A46" t="s">
        <v>43</v>
      </c>
    </row>
    <row r="47" spans="2:9" ht="45">
      <c r="B47" s="1" t="s">
        <v>35</v>
      </c>
      <c r="C47" s="1" t="s">
        <v>13</v>
      </c>
      <c r="D47" s="1" t="s">
        <v>14</v>
      </c>
      <c r="E47" s="1" t="s">
        <v>15</v>
      </c>
      <c r="F47" s="1" t="s">
        <v>18</v>
      </c>
      <c r="G47" s="1" t="s">
        <v>45</v>
      </c>
      <c r="H47" s="1" t="s">
        <v>82</v>
      </c>
      <c r="I47" s="1" t="s">
        <v>46</v>
      </c>
    </row>
    <row r="48" spans="2:9" ht="15">
      <c r="B48" s="25" t="s">
        <v>6</v>
      </c>
      <c r="C48" s="25" t="s">
        <v>6</v>
      </c>
      <c r="D48" s="29"/>
      <c r="E48" s="30"/>
      <c r="F48" s="19">
        <f>IF((AND(B48="Academic",C48="Project Assistant")),32392*E48/9*D48,0)+IF((AND(B48="Annual",C48="Project Assistant")),39590*E48/12*D48,0)+IF((AND(B48="Academic",C48="Research Assistant")),36133*E48/9*D48,0)+IF((AND(B48="Annual",C48="Research Assistant")),44162*E48/12*D48,0)</f>
        <v>0</v>
      </c>
      <c r="G48" s="26" t="s">
        <v>6</v>
      </c>
      <c r="H48" s="25" t="s">
        <v>6</v>
      </c>
      <c r="I48" s="19">
        <f>IF(G48="Yes",H48*6000,0)</f>
        <v>0</v>
      </c>
    </row>
    <row r="49" spans="2:9" ht="15">
      <c r="B49" s="25" t="s">
        <v>6</v>
      </c>
      <c r="C49" s="25" t="s">
        <v>6</v>
      </c>
      <c r="D49" s="29"/>
      <c r="E49" s="30"/>
      <c r="F49" s="19">
        <f>IF((AND(B49="Academic",C49="Project Assistant")),32392*E49/9*D49,0)+IF((AND(B49="Annual",C49="Project Assistant")),39590*E49/12*D49,0)+IF((AND(B49="Academic",C49="Research Assistant")),36133*E49/9*D49,0)+IF((AND(B49="Annual",C49="Research Assistant")),44162*E49/12*D49,0)</f>
        <v>0</v>
      </c>
      <c r="G49" s="26" t="s">
        <v>6</v>
      </c>
      <c r="H49" s="25" t="s">
        <v>6</v>
      </c>
      <c r="I49" s="19">
        <f>IF(G49="Yes",H49*6000,0)</f>
        <v>0</v>
      </c>
    </row>
    <row r="50" spans="2:9" ht="15">
      <c r="B50" s="25" t="s">
        <v>6</v>
      </c>
      <c r="C50" s="25" t="s">
        <v>6</v>
      </c>
      <c r="D50" s="29"/>
      <c r="E50" s="30"/>
      <c r="F50" s="19">
        <f>IF((AND(B50="Academic",C50="Project Assistant")),32392*E50/9*D50,0)+IF((AND(B50="Annual",C50="Project Assistant")),39590*E50/12*D50,0)+IF((AND(B50="Academic",C50="Research Assistant")),36133*E50/9*D50,0)+IF((AND(B50="Annual",C50="Research Assistant")),44162*E50/12*D50,0)</f>
        <v>0</v>
      </c>
      <c r="G50" s="26" t="s">
        <v>6</v>
      </c>
      <c r="H50" s="25" t="s">
        <v>6</v>
      </c>
      <c r="I50" s="19">
        <f>IF(G50="Yes",H50*6000,0)</f>
        <v>0</v>
      </c>
    </row>
    <row r="51" spans="2:9" ht="15">
      <c r="B51" s="25" t="s">
        <v>6</v>
      </c>
      <c r="C51" s="25" t="s">
        <v>6</v>
      </c>
      <c r="D51" s="29"/>
      <c r="E51" s="30"/>
      <c r="F51" s="19">
        <f>IF((AND(B51="Academic",C51="Project Assistant")),32392*E51/9*D51,0)+IF((AND(B51="Annual",C51="Project Assistant")),39590*E51/12*D51,0)+IF((AND(B51="Academic",C51="Research Assistant")),36133*E51/9*D51,0)+IF((AND(B51="Annual",C51="Research Assistant")),44162*E51/12*D51,0)</f>
        <v>0</v>
      </c>
      <c r="G51" s="26" t="s">
        <v>6</v>
      </c>
      <c r="H51" s="25" t="s">
        <v>6</v>
      </c>
      <c r="I51" s="19">
        <f>IF(G51="Yes",H51*6000,0)</f>
        <v>0</v>
      </c>
    </row>
    <row r="52" spans="2:9" ht="15">
      <c r="B52" s="25" t="s">
        <v>6</v>
      </c>
      <c r="C52" s="25" t="s">
        <v>6</v>
      </c>
      <c r="D52" s="29"/>
      <c r="E52" s="30"/>
      <c r="F52" s="19">
        <f>IF((AND(B52="Academic",C52="Project Assistant")),32392*E52/9*D52,0)+IF((AND(B52="Annual",C52="Project Assistant")),39590*E52/12*D52,0)+IF((AND(B52="Academic",C52="Research Assistant")),36133*E52/9*D52,0)+IF((AND(B52="Annual",C52="Research Assistant")),44162*E52/12*D52,0)</f>
        <v>0</v>
      </c>
      <c r="G52" s="26" t="s">
        <v>6</v>
      </c>
      <c r="H52" s="25" t="s">
        <v>6</v>
      </c>
      <c r="I52" s="19">
        <f>IF(G52="Yes",H52*6000,0)</f>
        <v>0</v>
      </c>
    </row>
    <row r="53" spans="2:9" s="8" customFormat="1" ht="15">
      <c r="B53" s="9"/>
      <c r="C53" s="9"/>
      <c r="D53" s="10"/>
      <c r="E53" s="11"/>
      <c r="F53" s="12" t="s">
        <v>33</v>
      </c>
      <c r="G53" s="18">
        <f>SUMIF(C48:C52,"Project Assistant",F48:F52)</f>
        <v>0</v>
      </c>
      <c r="H53" s="21"/>
      <c r="I53" s="9"/>
    </row>
    <row r="54" spans="2:9" s="8" customFormat="1" ht="15">
      <c r="B54" s="9"/>
      <c r="C54" s="9"/>
      <c r="D54" s="10"/>
      <c r="E54" s="11"/>
      <c r="F54" s="12" t="s">
        <v>34</v>
      </c>
      <c r="G54" s="18">
        <f>SUMIF(C48:C52,"Research Assistant",F48:F52)</f>
        <v>0</v>
      </c>
      <c r="H54" s="9"/>
      <c r="I54" s="9"/>
    </row>
    <row r="55" spans="2:9" s="8" customFormat="1" ht="15">
      <c r="B55" s="9"/>
      <c r="C55" s="9"/>
      <c r="D55" s="10"/>
      <c r="E55" s="11"/>
      <c r="F55" s="12" t="s">
        <v>47</v>
      </c>
      <c r="G55" s="18">
        <f>I51+I50+I49+I48+I52</f>
        <v>0</v>
      </c>
      <c r="H55" s="9"/>
      <c r="I55" s="9"/>
    </row>
    <row r="56" ht="15">
      <c r="A56" t="s">
        <v>64</v>
      </c>
    </row>
    <row r="57" spans="2:4" ht="30">
      <c r="B57" s="1" t="s">
        <v>12</v>
      </c>
      <c r="C57" s="1" t="s">
        <v>27</v>
      </c>
      <c r="D57" s="1" t="s">
        <v>11</v>
      </c>
    </row>
    <row r="58" spans="2:4" ht="15">
      <c r="B58" s="26"/>
      <c r="C58" s="27"/>
      <c r="D58" s="28">
        <v>0</v>
      </c>
    </row>
    <row r="59" spans="2:4" ht="15">
      <c r="B59" s="26"/>
      <c r="C59" s="27"/>
      <c r="D59" s="28">
        <v>0</v>
      </c>
    </row>
    <row r="60" spans="2:4" ht="15">
      <c r="B60" s="26"/>
      <c r="C60" s="27"/>
      <c r="D60" s="28">
        <v>0</v>
      </c>
    </row>
    <row r="61" spans="2:4" ht="15">
      <c r="B61" s="26"/>
      <c r="C61" s="27"/>
      <c r="D61" s="28">
        <v>0</v>
      </c>
    </row>
    <row r="62" spans="2:4" ht="15">
      <c r="B62" s="26"/>
      <c r="C62" s="27"/>
      <c r="D62" s="28">
        <v>0</v>
      </c>
    </row>
    <row r="63" spans="2:7" ht="15">
      <c r="B63" s="9"/>
      <c r="C63" s="7"/>
      <c r="D63" s="6"/>
      <c r="E63" s="11"/>
      <c r="F63" s="12" t="s">
        <v>58</v>
      </c>
      <c r="G63" s="18">
        <f>D62+D61+D60+D59+D58</f>
        <v>0</v>
      </c>
    </row>
    <row r="64" ht="15">
      <c r="A64" t="s">
        <v>1</v>
      </c>
    </row>
    <row r="65" spans="2:6" ht="15">
      <c r="B65" s="2" t="s">
        <v>71</v>
      </c>
      <c r="C65" s="3"/>
      <c r="D65" s="15">
        <f>G10</f>
        <v>0</v>
      </c>
      <c r="E65" s="5" t="s">
        <v>93</v>
      </c>
      <c r="F65" s="15">
        <f>D65*0.35</f>
        <v>0</v>
      </c>
    </row>
    <row r="66" spans="2:6" ht="15">
      <c r="B66" s="2" t="s">
        <v>29</v>
      </c>
      <c r="C66" s="3"/>
      <c r="D66" s="15">
        <f>G24</f>
        <v>0</v>
      </c>
      <c r="E66" s="5" t="s">
        <v>93</v>
      </c>
      <c r="F66" s="15">
        <f>D66*0.35</f>
        <v>0</v>
      </c>
    </row>
    <row r="67" spans="2:6" ht="15">
      <c r="B67" s="2" t="s">
        <v>28</v>
      </c>
      <c r="C67" s="3"/>
      <c r="D67" s="15">
        <f>G37</f>
        <v>0</v>
      </c>
      <c r="E67" s="5" t="s">
        <v>93</v>
      </c>
      <c r="F67" s="15">
        <f>D67*0.35</f>
        <v>0</v>
      </c>
    </row>
    <row r="68" spans="2:6" ht="15">
      <c r="B68" s="2" t="s">
        <v>86</v>
      </c>
      <c r="C68" s="3"/>
      <c r="D68" s="15">
        <f>G41</f>
        <v>0</v>
      </c>
      <c r="E68" s="5" t="s">
        <v>94</v>
      </c>
      <c r="F68" s="17">
        <f>D68*0.032</f>
        <v>0</v>
      </c>
    </row>
    <row r="69" spans="2:6" ht="15">
      <c r="B69" s="2" t="s">
        <v>87</v>
      </c>
      <c r="C69" s="3"/>
      <c r="D69" s="15">
        <f>G45</f>
        <v>0</v>
      </c>
      <c r="E69" s="5" t="s">
        <v>95</v>
      </c>
      <c r="F69" s="17">
        <f>D69*0.086</f>
        <v>0</v>
      </c>
    </row>
    <row r="70" spans="2:6" ht="15">
      <c r="B70" s="4" t="s">
        <v>30</v>
      </c>
      <c r="C70" s="3"/>
      <c r="D70" s="15">
        <f>G54+G53</f>
        <v>0</v>
      </c>
      <c r="E70" s="5" t="s">
        <v>96</v>
      </c>
      <c r="F70" s="15">
        <f>D70*0.23</f>
        <v>0</v>
      </c>
    </row>
    <row r="71" spans="2:6" ht="15">
      <c r="B71" s="2" t="s">
        <v>48</v>
      </c>
      <c r="C71" s="3"/>
      <c r="D71" s="15">
        <f>G63</f>
        <v>0</v>
      </c>
      <c r="E71" s="5" t="s">
        <v>97</v>
      </c>
      <c r="F71" s="17">
        <f>D71*0.222</f>
        <v>0</v>
      </c>
    </row>
    <row r="72" spans="6:7" ht="15">
      <c r="F72" s="12" t="s">
        <v>40</v>
      </c>
      <c r="G72" s="13">
        <f>F71+F70+F69+F68+F67+F66+F65</f>
        <v>0</v>
      </c>
    </row>
    <row r="73" ht="15">
      <c r="A73" t="s">
        <v>2</v>
      </c>
    </row>
    <row r="74" spans="2:6" ht="30">
      <c r="B74" s="1" t="s">
        <v>19</v>
      </c>
      <c r="C74" s="1" t="s">
        <v>20</v>
      </c>
      <c r="D74" s="1" t="s">
        <v>21</v>
      </c>
      <c r="E74" s="1" t="s">
        <v>49</v>
      </c>
      <c r="F74" s="1" t="s">
        <v>31</v>
      </c>
    </row>
    <row r="75" spans="2:6" ht="15">
      <c r="B75" s="25"/>
      <c r="C75" s="25"/>
      <c r="D75" s="24">
        <v>0</v>
      </c>
      <c r="E75" s="24">
        <v>0</v>
      </c>
      <c r="F75" s="31">
        <f>E75+D75</f>
        <v>0</v>
      </c>
    </row>
    <row r="76" spans="2:6" ht="15">
      <c r="B76" s="25"/>
      <c r="C76" s="25"/>
      <c r="D76" s="24">
        <v>0</v>
      </c>
      <c r="E76" s="24">
        <v>0</v>
      </c>
      <c r="F76" s="31">
        <f>E76+D76</f>
        <v>0</v>
      </c>
    </row>
    <row r="77" spans="6:7" ht="15">
      <c r="F77" s="12" t="s">
        <v>38</v>
      </c>
      <c r="G77" s="13">
        <f>F76+F75</f>
        <v>0</v>
      </c>
    </row>
    <row r="78" ht="15">
      <c r="A78" t="s">
        <v>36</v>
      </c>
    </row>
    <row r="79" spans="2:3" ht="15">
      <c r="B79" s="53" t="s">
        <v>80</v>
      </c>
      <c r="C79" s="54"/>
    </row>
    <row r="80" spans="2:3" ht="15">
      <c r="B80" s="55">
        <v>0</v>
      </c>
      <c r="C80" s="56"/>
    </row>
    <row r="81" spans="6:7" ht="15">
      <c r="F81" s="12" t="s">
        <v>39</v>
      </c>
      <c r="G81" s="13">
        <f>B80</f>
        <v>0</v>
      </c>
    </row>
    <row r="82" ht="15">
      <c r="A82" t="s">
        <v>3</v>
      </c>
    </row>
    <row r="83" spans="2:5" ht="30">
      <c r="B83" s="1" t="s">
        <v>22</v>
      </c>
      <c r="C83" s="1" t="s">
        <v>23</v>
      </c>
      <c r="D83" s="1" t="s">
        <v>25</v>
      </c>
      <c r="E83" s="1" t="s">
        <v>24</v>
      </c>
    </row>
    <row r="84" spans="2:5" ht="15">
      <c r="B84" s="23"/>
      <c r="C84" s="23"/>
      <c r="D84" s="24">
        <v>0</v>
      </c>
      <c r="E84" s="24">
        <v>0</v>
      </c>
    </row>
    <row r="85" spans="2:5" ht="15">
      <c r="B85" s="23"/>
      <c r="C85" s="23"/>
      <c r="D85" s="24">
        <v>0</v>
      </c>
      <c r="E85" s="24">
        <v>0</v>
      </c>
    </row>
    <row r="86" spans="2:5" ht="15">
      <c r="B86" s="23"/>
      <c r="C86" s="23"/>
      <c r="D86" s="24">
        <v>0</v>
      </c>
      <c r="E86" s="24">
        <v>0</v>
      </c>
    </row>
    <row r="87" spans="2:5" ht="15">
      <c r="B87" s="23"/>
      <c r="C87" s="23"/>
      <c r="D87" s="24">
        <v>0</v>
      </c>
      <c r="E87" s="24">
        <v>0</v>
      </c>
    </row>
    <row r="88" spans="6:7" ht="15">
      <c r="F88" s="12" t="s">
        <v>37</v>
      </c>
      <c r="G88" s="13">
        <f>E84+E86+E87+E85</f>
        <v>0</v>
      </c>
    </row>
    <row r="90" spans="1:4" ht="15">
      <c r="A90" s="16" t="s">
        <v>75</v>
      </c>
      <c r="B90" s="16"/>
      <c r="C90" s="33">
        <f>G88+G81+G77+G72+G63+G55+G54+G53+G45+G41+G37+G24+G10</f>
        <v>0</v>
      </c>
      <c r="D90" s="45"/>
    </row>
    <row r="92" spans="1:3" ht="15">
      <c r="A92" s="16" t="s">
        <v>74</v>
      </c>
      <c r="B92" s="16"/>
      <c r="C92" s="49">
        <v>0</v>
      </c>
    </row>
    <row r="93" spans="1:6" ht="15">
      <c r="A93" s="16" t="s">
        <v>79</v>
      </c>
      <c r="C93" s="50"/>
      <c r="D93" s="51"/>
      <c r="E93" s="51"/>
      <c r="F93" s="52"/>
    </row>
    <row r="95" spans="1:3" ht="15">
      <c r="A95" s="16" t="s">
        <v>76</v>
      </c>
      <c r="B95" s="16"/>
      <c r="C95" s="33">
        <f>C90-C92</f>
        <v>0</v>
      </c>
    </row>
    <row r="97" ht="15">
      <c r="A97" s="16" t="s">
        <v>98</v>
      </c>
    </row>
    <row r="98" spans="2:6" ht="15">
      <c r="B98" s="1" t="s">
        <v>77</v>
      </c>
      <c r="C98" s="62" t="s">
        <v>78</v>
      </c>
      <c r="D98" s="63"/>
      <c r="E98" s="63"/>
      <c r="F98" s="64"/>
    </row>
    <row r="99" spans="2:6" ht="15">
      <c r="B99" s="23"/>
      <c r="C99" s="59"/>
      <c r="D99" s="60"/>
      <c r="E99" s="60"/>
      <c r="F99" s="61"/>
    </row>
    <row r="100" spans="2:6" ht="15">
      <c r="B100" s="23"/>
      <c r="C100" s="59"/>
      <c r="D100" s="60"/>
      <c r="E100" s="60"/>
      <c r="F100" s="61"/>
    </row>
    <row r="101" spans="2:6" ht="15">
      <c r="B101" s="23"/>
      <c r="C101" s="59"/>
      <c r="D101" s="60"/>
      <c r="E101" s="60"/>
      <c r="F101" s="61"/>
    </row>
    <row r="102" spans="2:6" ht="15">
      <c r="B102" s="23"/>
      <c r="C102" s="59"/>
      <c r="D102" s="60"/>
      <c r="E102" s="60"/>
      <c r="F102" s="61"/>
    </row>
    <row r="103" spans="2:6" ht="15">
      <c r="B103" s="23"/>
      <c r="C103" s="59"/>
      <c r="D103" s="60"/>
      <c r="E103" s="60"/>
      <c r="F103" s="61"/>
    </row>
  </sheetData>
  <sheetProtection/>
  <protectedRanges>
    <protectedRange sqref="D27:F36 D14:F23 B9:F9" name="Range1"/>
  </protectedRanges>
  <mergeCells count="13">
    <mergeCell ref="C103:F103"/>
    <mergeCell ref="C98:F98"/>
    <mergeCell ref="C99:F99"/>
    <mergeCell ref="C100:F100"/>
    <mergeCell ref="C101:F101"/>
    <mergeCell ref="C102:F102"/>
    <mergeCell ref="B39:C39"/>
    <mergeCell ref="B40:C40"/>
    <mergeCell ref="B43:C43"/>
    <mergeCell ref="C93:F93"/>
    <mergeCell ref="B44:C44"/>
    <mergeCell ref="B79:C79"/>
    <mergeCell ref="B80:C80"/>
  </mergeCells>
  <dataValidations count="4">
    <dataValidation type="list" allowBlank="1" showInputMessage="1" showErrorMessage="1" sqref="H48:H52">
      <formula1>Semesters</formula1>
    </dataValidation>
    <dataValidation type="list" allowBlank="1" showInputMessage="1" showErrorMessage="1" sqref="G48:G52">
      <formula1>Y_N</formula1>
    </dataValidation>
    <dataValidation type="list" allowBlank="1" showInputMessage="1" showErrorMessage="1" sqref="C48:C52">
      <formula1>PA_RA</formula1>
    </dataValidation>
    <dataValidation type="list" allowBlank="1" showInputMessage="1" showErrorMessage="1" sqref="E9 B48:B52 E14:E23 E27:E36">
      <formula1>Current_Appt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7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8515625" style="0" customWidth="1"/>
    <col min="2" max="2" width="18.7109375" style="0" customWidth="1"/>
    <col min="3" max="3" width="20.57421875" style="0" customWidth="1"/>
    <col min="4" max="5" width="17.140625" style="0" customWidth="1"/>
    <col min="6" max="7" width="17.28125" style="0" customWidth="1"/>
  </cols>
  <sheetData>
    <row r="1" ht="15.75">
      <c r="A1" s="22" t="s">
        <v>92</v>
      </c>
    </row>
    <row r="2" ht="6.75" customHeight="1"/>
    <row r="3" s="11" customFormat="1" ht="15">
      <c r="A3" s="11" t="s">
        <v>67</v>
      </c>
    </row>
    <row r="4" ht="6.75" customHeight="1"/>
    <row r="5" spans="2:4" ht="15">
      <c r="B5" s="34" t="s">
        <v>50</v>
      </c>
      <c r="C5" s="34" t="s">
        <v>62</v>
      </c>
      <c r="D5" s="34" t="s">
        <v>63</v>
      </c>
    </row>
    <row r="6" spans="1:4" ht="15">
      <c r="A6" s="39" t="s">
        <v>51</v>
      </c>
      <c r="B6" s="35">
        <f>'Year 1'!G10</f>
        <v>0</v>
      </c>
      <c r="C6" s="35">
        <f>'Year 2'!G10</f>
        <v>0</v>
      </c>
      <c r="D6" s="36">
        <f>B6+C6</f>
        <v>0</v>
      </c>
    </row>
    <row r="7" spans="1:7" ht="15">
      <c r="A7" s="39" t="s">
        <v>52</v>
      </c>
      <c r="B7" s="35">
        <f>'Year 1'!G24</f>
        <v>0</v>
      </c>
      <c r="C7" s="35">
        <f>'Year 2'!G24</f>
        <v>0</v>
      </c>
      <c r="D7" s="36">
        <f aca="true" t="shared" si="0" ref="D7:D21">B7+C7</f>
        <v>0</v>
      </c>
      <c r="F7" s="12"/>
      <c r="G7" s="20"/>
    </row>
    <row r="8" spans="1:4" ht="15">
      <c r="A8" s="39" t="s">
        <v>53</v>
      </c>
      <c r="B8" s="35">
        <f>'Year 1'!G37</f>
        <v>0</v>
      </c>
      <c r="C8" s="35">
        <f>'Year 2'!G37</f>
        <v>0</v>
      </c>
      <c r="D8" s="36">
        <f t="shared" si="0"/>
        <v>0</v>
      </c>
    </row>
    <row r="9" spans="1:7" ht="15">
      <c r="A9" s="39" t="s">
        <v>88</v>
      </c>
      <c r="B9" s="35">
        <f>'Year 1'!G41</f>
        <v>0</v>
      </c>
      <c r="C9" s="35">
        <f>'Year 2'!G41</f>
        <v>0</v>
      </c>
      <c r="D9" s="36">
        <f t="shared" si="0"/>
        <v>0</v>
      </c>
      <c r="E9" s="11"/>
      <c r="F9" s="12"/>
      <c r="G9" s="13"/>
    </row>
    <row r="10" spans="1:4" ht="15">
      <c r="A10" s="39" t="s">
        <v>89</v>
      </c>
      <c r="B10" s="35">
        <f>'Year 1'!G45</f>
        <v>0</v>
      </c>
      <c r="C10" s="35">
        <f>'Year 2'!G45</f>
        <v>0</v>
      </c>
      <c r="D10" s="36">
        <f t="shared" si="0"/>
        <v>0</v>
      </c>
    </row>
    <row r="11" spans="1:7" ht="15">
      <c r="A11" s="39" t="s">
        <v>54</v>
      </c>
      <c r="B11" s="35">
        <f>'Year 1'!G53</f>
        <v>0</v>
      </c>
      <c r="C11" s="35">
        <f>'Year 2'!G53</f>
        <v>0</v>
      </c>
      <c r="D11" s="36">
        <f t="shared" si="0"/>
        <v>0</v>
      </c>
      <c r="E11" s="11"/>
      <c r="F11" s="12"/>
      <c r="G11" s="13"/>
    </row>
    <row r="12" spans="1:4" ht="15">
      <c r="A12" s="39" t="s">
        <v>55</v>
      </c>
      <c r="B12" s="35">
        <f>'Year 1'!G54</f>
        <v>0</v>
      </c>
      <c r="C12" s="35">
        <f>'Year 2'!G54</f>
        <v>0</v>
      </c>
      <c r="D12" s="36">
        <f t="shared" si="0"/>
        <v>0</v>
      </c>
    </row>
    <row r="13" spans="1:7" ht="15">
      <c r="A13" s="39" t="s">
        <v>56</v>
      </c>
      <c r="B13" s="35">
        <f>'Year 1'!G55</f>
        <v>0</v>
      </c>
      <c r="C13" s="35">
        <f>'Year 2'!G55</f>
        <v>0</v>
      </c>
      <c r="D13" s="36">
        <f t="shared" si="0"/>
        <v>0</v>
      </c>
      <c r="E13" s="11"/>
      <c r="F13" s="12"/>
      <c r="G13" s="13"/>
    </row>
    <row r="14" spans="1:7" ht="15">
      <c r="A14" s="40" t="s">
        <v>65</v>
      </c>
      <c r="B14" s="35">
        <f>'Year 1'!G63</f>
        <v>0</v>
      </c>
      <c r="C14" s="35">
        <f>'Year 2'!G63</f>
        <v>0</v>
      </c>
      <c r="D14" s="36">
        <f t="shared" si="0"/>
        <v>0</v>
      </c>
      <c r="E14" s="11"/>
      <c r="F14" s="12"/>
      <c r="G14" s="13"/>
    </row>
    <row r="15" spans="1:7" ht="15">
      <c r="A15" s="39" t="s">
        <v>57</v>
      </c>
      <c r="B15" s="35">
        <f>'Year 1'!G72</f>
        <v>0</v>
      </c>
      <c r="C15" s="35">
        <f>'Year 2'!G72</f>
        <v>0</v>
      </c>
      <c r="D15" s="36">
        <f t="shared" si="0"/>
        <v>0</v>
      </c>
      <c r="E15" s="11"/>
      <c r="F15" s="12"/>
      <c r="G15" s="13"/>
    </row>
    <row r="16" spans="1:4" ht="15">
      <c r="A16" s="39" t="s">
        <v>59</v>
      </c>
      <c r="B16" s="35">
        <f>'Year 1'!G77</f>
        <v>0</v>
      </c>
      <c r="C16" s="35">
        <f>'Year 2'!G77</f>
        <v>0</v>
      </c>
      <c r="D16" s="36">
        <f t="shared" si="0"/>
        <v>0</v>
      </c>
    </row>
    <row r="17" spans="1:7" ht="15">
      <c r="A17" s="39" t="s">
        <v>60</v>
      </c>
      <c r="B17" s="37">
        <f>'Year 1'!G81</f>
        <v>0</v>
      </c>
      <c r="C17" s="35">
        <f>'Year 2'!G81</f>
        <v>0</v>
      </c>
      <c r="D17" s="36">
        <f t="shared" si="0"/>
        <v>0</v>
      </c>
      <c r="E17" s="11"/>
      <c r="F17" s="12"/>
      <c r="G17" s="18"/>
    </row>
    <row r="18" spans="1:7" ht="15">
      <c r="A18" s="39" t="s">
        <v>61</v>
      </c>
      <c r="B18" s="37">
        <f>'Year 1'!G88</f>
        <v>0</v>
      </c>
      <c r="C18" s="35">
        <f>'Year 2'!G88</f>
        <v>0</v>
      </c>
      <c r="D18" s="36">
        <f t="shared" si="0"/>
        <v>0</v>
      </c>
      <c r="E18" s="11"/>
      <c r="F18" s="12"/>
      <c r="G18" s="18"/>
    </row>
    <row r="19" spans="1:7" ht="15">
      <c r="A19" s="42" t="s">
        <v>75</v>
      </c>
      <c r="B19" s="43">
        <f>SUM(B6:B18)</f>
        <v>0</v>
      </c>
      <c r="C19" s="44">
        <f>SUM(C6:C18)</f>
        <v>0</v>
      </c>
      <c r="D19" s="38">
        <f t="shared" si="0"/>
        <v>0</v>
      </c>
      <c r="E19" s="11"/>
      <c r="F19" s="12"/>
      <c r="G19" s="18"/>
    </row>
    <row r="20" spans="1:4" ht="15">
      <c r="A20" s="47" t="s">
        <v>74</v>
      </c>
      <c r="B20" s="48">
        <f>'Year 1'!C92</f>
        <v>0</v>
      </c>
      <c r="C20" s="36">
        <f>'Year 2'!C92</f>
        <v>0</v>
      </c>
      <c r="D20" s="36">
        <f t="shared" si="0"/>
        <v>0</v>
      </c>
    </row>
    <row r="21" spans="1:7" ht="15">
      <c r="A21" s="42" t="s">
        <v>99</v>
      </c>
      <c r="B21" s="43">
        <f>'Year 1'!C95</f>
        <v>0</v>
      </c>
      <c r="C21" s="44">
        <f>'Year 2'!C95</f>
        <v>0</v>
      </c>
      <c r="D21" s="38">
        <f t="shared" si="0"/>
        <v>0</v>
      </c>
      <c r="E21" s="11"/>
      <c r="F21" s="12"/>
      <c r="G21" s="18"/>
    </row>
    <row r="22" ht="15">
      <c r="C22" s="32"/>
    </row>
    <row r="23" spans="3:7" ht="15">
      <c r="C23" s="32"/>
      <c r="F23" s="12"/>
      <c r="G23" s="13"/>
    </row>
    <row r="24" ht="15">
      <c r="C24" s="32"/>
    </row>
    <row r="25" spans="3:7" ht="15">
      <c r="C25" s="32"/>
      <c r="F25" s="12"/>
      <c r="G25" s="13"/>
    </row>
    <row r="26" ht="15">
      <c r="C26" s="32"/>
    </row>
  </sheetData>
  <sheetProtection/>
  <printOptions/>
  <pageMargins left="0.7" right="0.7" top="0.75" bottom="0.75" header="0.3" footer="0.3"/>
  <pageSetup fitToHeight="1" fitToWidth="1"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36" sqref="F36"/>
    </sheetView>
  </sheetViews>
  <sheetFormatPr defaultColWidth="9.140625" defaultRowHeight="15"/>
  <sheetData>
    <row r="1" spans="1:12" ht="15">
      <c r="A1" t="s">
        <v>6</v>
      </c>
      <c r="C1" t="s">
        <v>6</v>
      </c>
      <c r="E1" t="s">
        <v>6</v>
      </c>
      <c r="H1" t="s">
        <v>6</v>
      </c>
      <c r="J1" t="s">
        <v>6</v>
      </c>
      <c r="L1" t="s">
        <v>6</v>
      </c>
    </row>
    <row r="2" spans="1:12" ht="15">
      <c r="A2" t="s">
        <v>4</v>
      </c>
      <c r="C2" t="s">
        <v>8</v>
      </c>
      <c r="E2" t="s">
        <v>16</v>
      </c>
      <c r="H2">
        <v>1</v>
      </c>
      <c r="J2" t="s">
        <v>69</v>
      </c>
      <c r="L2" t="s">
        <v>73</v>
      </c>
    </row>
    <row r="3" spans="1:12" ht="15">
      <c r="A3" t="s">
        <v>5</v>
      </c>
      <c r="C3" t="s">
        <v>9</v>
      </c>
      <c r="E3" t="s">
        <v>17</v>
      </c>
      <c r="H3">
        <v>2</v>
      </c>
      <c r="J3" t="s">
        <v>70</v>
      </c>
      <c r="L3" t="s">
        <v>72</v>
      </c>
    </row>
    <row r="4" ht="15">
      <c r="L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WIPPERFURTH, JESSICA R</dc:creator>
  <cp:keywords/>
  <dc:description/>
  <cp:lastModifiedBy>NATASHA M KASSULKE</cp:lastModifiedBy>
  <cp:lastPrinted>2016-09-20T17:24:03Z</cp:lastPrinted>
  <dcterms:created xsi:type="dcterms:W3CDTF">2015-06-29T18:52:54Z</dcterms:created>
  <dcterms:modified xsi:type="dcterms:W3CDTF">2017-10-31T15:14:45Z</dcterms:modified>
  <cp:category/>
  <cp:version/>
  <cp:contentType/>
  <cp:contentStatus/>
</cp:coreProperties>
</file>